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90" yWindow="390" windowWidth="21600" windowHeight="11385" tabRatio="755" activeTab="1"/>
  </bookViews>
  <sheets>
    <sheet name="Naslovna" sheetId="6" r:id="rId1"/>
    <sheet name="Izračun ušteda " sheetId="7" r:id="rId2"/>
  </sheets>
  <definedNames>
    <definedName name="_xlnm.Print_Area" localSheetId="0">Naslovna!$A$1:$F$26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2" i="7" l="1"/>
  <c r="F150" i="7" l="1"/>
  <c r="F142" i="7" l="1"/>
  <c r="G142" i="7" s="1"/>
  <c r="C150" i="7" s="1"/>
  <c r="G150" i="7" s="1"/>
  <c r="F141" i="7"/>
  <c r="F140" i="7"/>
  <c r="F139" i="7"/>
  <c r="F138" i="7"/>
  <c r="F137" i="7"/>
  <c r="F136" i="7"/>
  <c r="F135" i="7"/>
  <c r="F134" i="7"/>
  <c r="F133" i="7"/>
  <c r="F132" i="7"/>
  <c r="F131" i="7"/>
  <c r="F130" i="7"/>
  <c r="F129" i="7"/>
  <c r="F128" i="7"/>
  <c r="F146" i="7"/>
  <c r="F147" i="7"/>
  <c r="F148" i="7"/>
  <c r="F149" i="7"/>
  <c r="G137" i="7" l="1"/>
  <c r="C148" i="7" s="1"/>
  <c r="G148" i="7" s="1"/>
  <c r="G132" i="7"/>
  <c r="C147" i="7" s="1"/>
  <c r="G147" i="7" s="1"/>
  <c r="G128" i="7"/>
  <c r="G139" i="7"/>
  <c r="C149" i="7" s="1"/>
  <c r="G149" i="7" s="1"/>
  <c r="I82" i="7"/>
  <c r="C146" i="7" l="1"/>
  <c r="C152" i="7" s="1"/>
  <c r="D164" i="7" s="1"/>
  <c r="H128" i="7"/>
  <c r="I77" i="7"/>
  <c r="I78" i="7"/>
  <c r="I79" i="7"/>
  <c r="I80" i="7"/>
  <c r="I81" i="7"/>
  <c r="I76" i="7"/>
  <c r="C75" i="7"/>
  <c r="C76" i="7"/>
  <c r="C77" i="7"/>
  <c r="C79" i="7"/>
  <c r="C80" i="7"/>
  <c r="C81" i="7"/>
  <c r="C82" i="7"/>
  <c r="C83" i="7"/>
  <c r="G146" i="7" l="1"/>
  <c r="G152" i="7" s="1"/>
  <c r="D163" i="7" s="1"/>
  <c r="D162" i="7"/>
  <c r="I83" i="7"/>
  <c r="I84" i="7"/>
  <c r="I85" i="7"/>
  <c r="I86" i="7"/>
  <c r="I87" i="7"/>
  <c r="I88" i="7"/>
  <c r="I89" i="7"/>
  <c r="I90" i="7"/>
  <c r="I91" i="7"/>
  <c r="D93" i="7"/>
  <c r="E78" i="7"/>
  <c r="E79" i="7"/>
  <c r="E80" i="7"/>
  <c r="E81" i="7"/>
  <c r="E82" i="7"/>
  <c r="E83" i="7"/>
  <c r="E95" i="7" l="1"/>
  <c r="I75" i="7" l="1"/>
  <c r="I93" i="7" l="1"/>
  <c r="F97" i="7" s="1"/>
  <c r="E77" i="7" l="1"/>
  <c r="E76" i="7"/>
  <c r="E75" i="7"/>
  <c r="E93" i="7" l="1"/>
  <c r="H93" i="7"/>
  <c r="B97" i="7" l="1"/>
  <c r="G104" i="7" s="1"/>
  <c r="G109" i="7" l="1"/>
  <c r="G110" i="7" s="1"/>
  <c r="G108" i="7"/>
</calcChain>
</file>

<file path=xl/sharedStrings.xml><?xml version="1.0" encoding="utf-8"?>
<sst xmlns="http://schemas.openxmlformats.org/spreadsheetml/2006/main" count="145" uniqueCount="113">
  <si>
    <t>Klasa površine</t>
  </si>
  <si>
    <t>M4</t>
  </si>
  <si>
    <t>M5</t>
  </si>
  <si>
    <t>Referentni broj sati rada (h)</t>
  </si>
  <si>
    <t>Ukupno</t>
  </si>
  <si>
    <t>Korigirani broj sati rada (h)**</t>
  </si>
  <si>
    <t>** Broj sati rada korigiran prema režimu regulacije snage svjetiljki, unosi Naručitelj</t>
  </si>
  <si>
    <t>Ostalo***</t>
  </si>
  <si>
    <t>NAPOMENA:</t>
  </si>
  <si>
    <t>Izračun ukupne snage svjetiljki i nakon modernizacije i/ili rekonstrukcije uz primjenu aktivnog režima regulacije</t>
  </si>
  <si>
    <t>Korigirana snaga svjetiljki nakon umanjenja (kW)</t>
  </si>
  <si>
    <t xml:space="preserve">Predstavlja ukupnu ponuđenu (Zajamčenu) instaliranu radnu snagu svjetiljki  javne rasvjete uvećanu za gubitke u vodovima (4%). </t>
  </si>
  <si>
    <t>Predstavlja broj sati rada sustava javne rasvjete umanjen za  faktor koji proizlazi iz specificiranih režima regulacije rada svjetiljki i udjela snage svjetiljki po pojedinom specificiranom režimu rada.</t>
  </si>
  <si>
    <t xml:space="preserve">Predstavlja ukupnu korigiranu instaliranu radnu snagu Sustava javne rasvjete uvećanu za gubitke u vodovima (4%). </t>
  </si>
  <si>
    <t>TABELA 1: POPIS POSTOJEĆIH I NOVIH SVJETILJKI</t>
  </si>
  <si>
    <t>Postojeća rasvjeta</t>
  </si>
  <si>
    <t>Nova  rasvjeta</t>
  </si>
  <si>
    <t>Tip svjetiljke</t>
  </si>
  <si>
    <t>Snaga (W)</t>
  </si>
  <si>
    <t>Naziv</t>
  </si>
  <si>
    <t>UKUPNO</t>
  </si>
  <si>
    <t>P3</t>
  </si>
  <si>
    <t>Snaga sa predspojnim napravom i gubicima u mreži</t>
  </si>
  <si>
    <t>Formule za izračun ušteda energije ostvarenih zamjenom rasvjetnih tijela u sustavima javne rasvjete:</t>
  </si>
  <si>
    <t>pri čemu je:</t>
  </si>
  <si>
    <t>Jedinična ušteda energije u neposrednoj potrošnji</t>
  </si>
  <si>
    <t>Instalirana snaga nakon mjere</t>
  </si>
  <si>
    <t>Broj sati rada stare žarulje godišnje</t>
  </si>
  <si>
    <t>r</t>
  </si>
  <si>
    <t>Redukcijski faktor koji ovisi o primijenjenoj strategiji upravljanja javnom rasvjetom</t>
  </si>
  <si>
    <t>Broj radnih sati sustava rasvjete godišnje</t>
  </si>
  <si>
    <t>Ukupne godišnje uštede energije u neposrednoj potrošnji</t>
  </si>
  <si>
    <t>Broj starih žarulja (jednak je broju novih žarulja)</t>
  </si>
  <si>
    <t>Broj starih žarulja</t>
  </si>
  <si>
    <t>Simulirani broj žarulja prije provođenja mjera</t>
  </si>
  <si>
    <t>Faktor simulacije:</t>
  </si>
  <si>
    <t>žarulja/god]</t>
  </si>
  <si>
    <t>N</t>
  </si>
  <si>
    <t>Broj podsustava javne rasvjete rekonstruiran u projektu</t>
  </si>
  <si>
    <t>Snaga se u slučaju javne rasvjete mora računati na način da se zbroji snaga žarulja te gubici u prigušnici i transformatoru. U postojećim sustavima javne rasvjete gubici prigušnica iznose oko 21%, gubici u transformatoru i mreži oko 4% te snagu same žarulje treba povećati za 25%. Prilikom ugradnje novih žarulja te zamjene prigušnice gubici uobičajeno iznose oko 15% u prigušnici, a u transformatoru i mreži ostaju 4% te je potrebno snagu samih žarulja povećati za 19%.</t>
  </si>
  <si>
    <t>NinitS</t>
  </si>
  <si>
    <t>FS</t>
  </si>
  <si>
    <t>b. Zamjena rasvjetnih tijela</t>
  </si>
  <si>
    <t>a. Poboljšanje, rekonstrukcija ili instalacija novih sustava javne rasvjete</t>
  </si>
  <si>
    <t>1.1.  Formula za izračun</t>
  </si>
  <si>
    <t>Ukupno -            Pinit (W)</t>
  </si>
  <si>
    <t>Snaga -  Pnew (W)</t>
  </si>
  <si>
    <t>Ukupno LED  instalirano       Pnew (W)</t>
  </si>
  <si>
    <t>Faktor simulacije</t>
  </si>
  <si>
    <t>Referentna -Instalirana snaga prije mjere</t>
  </si>
  <si>
    <t>Referentna - Instalirana snaga prije mjere</t>
  </si>
  <si>
    <t>P init   ( W )</t>
  </si>
  <si>
    <t>P new  ( W )</t>
  </si>
  <si>
    <t>Zajamčena instalirana snaga svjetiljki (kW)*</t>
  </si>
  <si>
    <t>Maksimalna dozvoljena zajamčena instalirana snaga (kW)****</t>
  </si>
  <si>
    <t xml:space="preserve">Količina  - Ninit </t>
  </si>
  <si>
    <t xml:space="preserve">Količina - NinitS </t>
  </si>
  <si>
    <r>
      <rPr>
        <b/>
        <sz val="11"/>
        <color rgb="FF231F20"/>
        <rFont val="Times New Roman"/>
        <family val="1"/>
        <charset val="238"/>
      </rPr>
      <t>Ninit</t>
    </r>
    <r>
      <rPr>
        <sz val="11"/>
        <color rgb="FF231F20"/>
        <rFont val="Times New Roman"/>
        <family val="1"/>
        <charset val="238"/>
      </rPr>
      <t> [broj žarulja]</t>
    </r>
  </si>
  <si>
    <r>
      <rPr>
        <b/>
        <sz val="11"/>
        <color rgb="FF231F20"/>
        <rFont val="Times New Roman"/>
        <family val="1"/>
        <charset val="238"/>
      </rPr>
      <t>UFES</t>
    </r>
    <r>
      <rPr>
        <sz val="11"/>
        <color rgb="FF231F20"/>
        <rFont val="Times New Roman"/>
        <family val="1"/>
        <charset val="238"/>
      </rPr>
      <t xml:space="preserve"> [kWh/</t>
    </r>
  </si>
  <si>
    <r>
      <rPr>
        <b/>
        <sz val="11"/>
        <color rgb="FF231F20"/>
        <rFont val="Times New Roman"/>
        <family val="1"/>
        <charset val="238"/>
      </rPr>
      <t>Pinit</t>
    </r>
    <r>
      <rPr>
        <sz val="11"/>
        <color rgb="FF231F20"/>
        <rFont val="Times New Roman"/>
        <family val="1"/>
        <charset val="238"/>
      </rPr>
      <t> [W]</t>
    </r>
  </si>
  <si>
    <r>
      <rPr>
        <b/>
        <sz val="11"/>
        <color rgb="FF231F20"/>
        <rFont val="Times New Roman"/>
        <family val="1"/>
        <charset val="238"/>
      </rPr>
      <t>Pnew</t>
    </r>
    <r>
      <rPr>
        <sz val="11"/>
        <color rgb="FF231F20"/>
        <rFont val="Times New Roman"/>
        <family val="1"/>
        <charset val="238"/>
      </rPr>
      <t> [W]</t>
    </r>
  </si>
  <si>
    <r>
      <rPr>
        <b/>
        <sz val="11"/>
        <color rgb="FF231F20"/>
        <rFont val="Times New Roman"/>
        <family val="1"/>
        <charset val="238"/>
      </rPr>
      <t>nhinit</t>
    </r>
    <r>
      <rPr>
        <sz val="11"/>
        <color rgb="FF231F20"/>
        <rFont val="Times New Roman"/>
        <family val="1"/>
        <charset val="238"/>
      </rPr>
      <t> [h/god]</t>
    </r>
  </si>
  <si>
    <r>
      <rPr>
        <b/>
        <sz val="11"/>
        <color rgb="FF231F20"/>
        <rFont val="Times New Roman"/>
        <family val="1"/>
        <charset val="238"/>
      </rPr>
      <t>nhnew</t>
    </r>
    <r>
      <rPr>
        <sz val="11"/>
        <color rgb="FF231F20"/>
        <rFont val="Times New Roman"/>
        <family val="1"/>
        <charset val="238"/>
      </rPr>
      <t> [h/god]</t>
    </r>
  </si>
  <si>
    <r>
      <t>Broj sati rada nove žarulje godišnje. Uobičajeno vrijedi da je </t>
    </r>
    <r>
      <rPr>
        <i/>
        <sz val="11"/>
        <color rgb="FF231F20"/>
        <rFont val="Times New Roman"/>
        <family val="1"/>
        <charset val="238"/>
      </rPr>
      <t>nhinit </t>
    </r>
    <r>
      <rPr>
        <sz val="11"/>
        <color rgb="FF231F20"/>
        <rFont val="Times New Roman"/>
        <family val="1"/>
        <charset val="238"/>
      </rPr>
      <t>= nhnew osim ako se kroz mjeru EnU ne uvede i nova strategija upravljanja rasvjetom. Učinak nove strategije upravljanja može se u obzir uzeti redukcijskim faktorom r koji ovisi o primijenjenoj strategiji upravljanja rasvjetom, a pri tome vrijedi jednakost </t>
    </r>
    <r>
      <rPr>
        <i/>
        <sz val="11"/>
        <color rgb="FF231F20"/>
        <rFont val="Times New Roman"/>
        <family val="1"/>
        <charset val="238"/>
      </rPr>
      <t>nhinit </t>
    </r>
    <r>
      <rPr>
        <sz val="11"/>
        <color rgb="FF231F20"/>
        <rFont val="Times New Roman"/>
        <family val="1"/>
        <charset val="238"/>
      </rPr>
      <t>= nhnew x r</t>
    </r>
  </si>
  <si>
    <r>
      <rPr>
        <b/>
        <sz val="11"/>
        <color rgb="FF231F20"/>
        <rFont val="Times New Roman"/>
        <family val="1"/>
        <charset val="238"/>
      </rPr>
      <t>nh</t>
    </r>
    <r>
      <rPr>
        <sz val="11"/>
        <color rgb="FF231F20"/>
        <rFont val="Times New Roman"/>
        <family val="1"/>
        <charset val="238"/>
      </rPr>
      <t> [h/god]</t>
    </r>
  </si>
  <si>
    <r>
      <rPr>
        <b/>
        <sz val="11"/>
        <color rgb="FF231F20"/>
        <rFont val="Times New Roman"/>
        <family val="1"/>
        <charset val="238"/>
      </rPr>
      <t>FES</t>
    </r>
    <r>
      <rPr>
        <sz val="11"/>
        <color rgb="FF231F20"/>
        <rFont val="Times New Roman"/>
        <family val="1"/>
        <charset val="238"/>
      </rPr>
      <t xml:space="preserve"> [kWh/god]</t>
    </r>
  </si>
  <si>
    <r>
      <rPr>
        <b/>
        <sz val="11"/>
        <color rgb="FF231F20"/>
        <rFont val="Times New Roman"/>
        <family val="1"/>
        <charset val="238"/>
      </rPr>
      <t>UFES</t>
    </r>
    <r>
      <rPr>
        <sz val="11"/>
        <color rgb="FF231F20"/>
        <rFont val="Times New Roman"/>
        <family val="1"/>
        <charset val="238"/>
      </rPr>
      <t xml:space="preserve"> [kWh/žarulja/god]</t>
    </r>
  </si>
  <si>
    <r>
      <t xml:space="preserve">a - </t>
    </r>
    <r>
      <rPr>
        <b/>
        <sz val="11"/>
        <color theme="1"/>
        <rFont val="Times New Roman"/>
        <family val="1"/>
        <charset val="238"/>
      </rPr>
      <t>Pinit</t>
    </r>
    <r>
      <rPr>
        <sz val="11"/>
        <color theme="1"/>
        <rFont val="Times New Roman"/>
        <family val="1"/>
        <charset val="238"/>
      </rPr>
      <t xml:space="preserve"> - Referentna instalirana radna snaga Sustava javne rasvjete </t>
    </r>
    <r>
      <rPr>
        <i/>
        <sz val="10"/>
        <color theme="1"/>
        <rFont val="Times New Roman"/>
        <family val="1"/>
        <charset val="238"/>
      </rPr>
      <t>(</t>
    </r>
    <r>
      <rPr>
        <b/>
        <i/>
        <sz val="10"/>
        <color theme="1"/>
        <rFont val="Times New Roman"/>
        <family val="1"/>
        <charset val="238"/>
      </rPr>
      <t>kW</t>
    </r>
    <r>
      <rPr>
        <i/>
        <sz val="10"/>
        <color theme="1"/>
        <rFont val="Times New Roman"/>
        <family val="1"/>
        <charset val="238"/>
      </rPr>
      <t>)</t>
    </r>
    <r>
      <rPr>
        <sz val="11"/>
        <color theme="1"/>
        <rFont val="Times New Roman"/>
        <family val="1"/>
        <charset val="238"/>
      </rPr>
      <t xml:space="preserve"> sa 4% gubitaka u mreži</t>
    </r>
  </si>
  <si>
    <r>
      <t xml:space="preserve">b - Referentna cijena električne energije </t>
    </r>
    <r>
      <rPr>
        <i/>
        <sz val="10"/>
        <color theme="1"/>
        <rFont val="Times New Roman"/>
        <family val="1"/>
        <charset val="238"/>
      </rPr>
      <t>(</t>
    </r>
    <r>
      <rPr>
        <b/>
        <i/>
        <sz val="10"/>
        <color theme="1"/>
        <rFont val="Times New Roman"/>
        <family val="1"/>
        <charset val="238"/>
      </rPr>
      <t>HRK/kWh</t>
    </r>
    <r>
      <rPr>
        <i/>
        <sz val="10"/>
        <color theme="1"/>
        <rFont val="Times New Roman"/>
        <family val="1"/>
        <charset val="238"/>
      </rPr>
      <t>, )</t>
    </r>
  </si>
  <si>
    <r>
      <t xml:space="preserve">c - Referentni trošak održavanja svjetiljki obuhvaćenih Mjerama poboljšanja energetske učinkovitosti                                
 </t>
    </r>
    <r>
      <rPr>
        <i/>
        <sz val="10"/>
        <rFont val="Times New Roman"/>
        <family val="1"/>
        <charset val="238"/>
      </rPr>
      <t>(HRK, )</t>
    </r>
  </si>
  <si>
    <r>
      <t xml:space="preserve">d - </t>
    </r>
    <r>
      <rPr>
        <b/>
        <sz val="11"/>
        <color theme="1"/>
        <rFont val="Times New Roman"/>
        <family val="1"/>
        <charset val="238"/>
      </rPr>
      <t xml:space="preserve">n </t>
    </r>
    <r>
      <rPr>
        <sz val="11"/>
        <color theme="1"/>
        <rFont val="Times New Roman"/>
        <family val="1"/>
        <charset val="238"/>
      </rPr>
      <t xml:space="preserve">hinit -  Referentni broj sati rada Sustava javne rasvjete </t>
    </r>
    <r>
      <rPr>
        <i/>
        <sz val="10"/>
        <color theme="1"/>
        <rFont val="Times New Roman"/>
        <family val="1"/>
        <charset val="238"/>
      </rPr>
      <t>(</t>
    </r>
    <r>
      <rPr>
        <b/>
        <i/>
        <sz val="10"/>
        <color theme="1"/>
        <rFont val="Times New Roman"/>
        <family val="1"/>
        <charset val="238"/>
      </rPr>
      <t>godišnji sati, h</t>
    </r>
    <r>
      <rPr>
        <i/>
        <sz val="10"/>
        <color theme="1"/>
        <rFont val="Times New Roman"/>
        <family val="1"/>
        <charset val="238"/>
      </rPr>
      <t>)</t>
    </r>
  </si>
  <si>
    <r>
      <t xml:space="preserve">e - Referentna godišnja potrošnja energije Sustava javne rasvjete </t>
    </r>
    <r>
      <rPr>
        <i/>
        <sz val="10"/>
        <color theme="1"/>
        <rFont val="Times New Roman"/>
        <family val="1"/>
        <charset val="238"/>
      </rPr>
      <t>(</t>
    </r>
    <r>
      <rPr>
        <b/>
        <i/>
        <sz val="10"/>
        <color theme="1"/>
        <rFont val="Times New Roman"/>
        <family val="1"/>
        <charset val="238"/>
      </rPr>
      <t>kWh</t>
    </r>
    <r>
      <rPr>
        <i/>
        <sz val="10"/>
        <color theme="1"/>
        <rFont val="Times New Roman"/>
        <family val="1"/>
        <charset val="238"/>
      </rPr>
      <t xml:space="preserve"> )</t>
    </r>
    <r>
      <rPr>
        <sz val="11"/>
        <color theme="1"/>
        <rFont val="Times New Roman"/>
        <family val="1"/>
        <charset val="238"/>
      </rPr>
      <t xml:space="preserve">  =a*d</t>
    </r>
  </si>
  <si>
    <r>
      <t xml:space="preserve">f - Referentna godišnja potrošnja energije Sustava javne rasvjete </t>
    </r>
    <r>
      <rPr>
        <i/>
        <sz val="10"/>
        <color theme="1"/>
        <rFont val="Times New Roman"/>
        <family val="1"/>
        <charset val="238"/>
      </rPr>
      <t>(</t>
    </r>
    <r>
      <rPr>
        <b/>
        <i/>
        <sz val="10"/>
        <color theme="1"/>
        <rFont val="Times New Roman"/>
        <family val="1"/>
        <charset val="238"/>
      </rPr>
      <t>HRK</t>
    </r>
    <r>
      <rPr>
        <i/>
        <sz val="10"/>
        <color theme="1"/>
        <rFont val="Times New Roman"/>
        <family val="1"/>
        <charset val="238"/>
      </rPr>
      <t>, )</t>
    </r>
    <r>
      <rPr>
        <sz val="11"/>
        <color theme="1"/>
        <rFont val="Times New Roman"/>
        <family val="1"/>
        <charset val="238"/>
      </rPr>
      <t xml:space="preserve">  = e*b</t>
    </r>
  </si>
  <si>
    <r>
      <t xml:space="preserve">g - Ukupni referentna godišnja potrošnja energije Sustava javne rasvjete </t>
    </r>
    <r>
      <rPr>
        <i/>
        <sz val="10"/>
        <color theme="1"/>
        <rFont val="Times New Roman"/>
        <family val="1"/>
        <charset val="238"/>
      </rPr>
      <t>(</t>
    </r>
    <r>
      <rPr>
        <b/>
        <i/>
        <sz val="10"/>
        <color theme="1"/>
        <rFont val="Times New Roman"/>
        <family val="1"/>
        <charset val="238"/>
      </rPr>
      <t>HRK</t>
    </r>
    <r>
      <rPr>
        <i/>
        <sz val="10"/>
        <color theme="1"/>
        <rFont val="Times New Roman"/>
        <family val="1"/>
        <charset val="238"/>
      </rPr>
      <t>, )</t>
    </r>
    <r>
      <rPr>
        <sz val="11"/>
        <color theme="1"/>
        <rFont val="Times New Roman"/>
        <family val="1"/>
        <charset val="238"/>
      </rPr>
      <t xml:space="preserve"> = c+f</t>
    </r>
  </si>
  <si>
    <r>
      <t>Korekcijski faktor snage  (</t>
    </r>
    <r>
      <rPr>
        <b/>
        <sz val="11"/>
        <color rgb="FF000000"/>
        <rFont val="Times New Roman"/>
        <family val="1"/>
        <charset val="238"/>
      </rPr>
      <t xml:space="preserve"> r</t>
    </r>
    <r>
      <rPr>
        <sz val="11"/>
        <color rgb="FF000000"/>
        <rFont val="Times New Roman"/>
        <family val="1"/>
        <charset val="238"/>
      </rPr>
      <t xml:space="preserve"> )</t>
    </r>
  </si>
  <si>
    <r>
      <rPr>
        <b/>
        <sz val="14"/>
        <color theme="1"/>
        <rFont val="Times New Roman"/>
        <family val="1"/>
        <charset val="238"/>
      </rPr>
      <t>n</t>
    </r>
    <r>
      <rPr>
        <vertAlign val="subscript"/>
        <sz val="14"/>
        <color theme="1"/>
        <rFont val="Times New Roman"/>
        <family val="1"/>
        <charset val="238"/>
      </rPr>
      <t>hnew</t>
    </r>
    <r>
      <rPr>
        <vertAlign val="subscript"/>
        <sz val="11"/>
        <color theme="1"/>
        <rFont val="Times New Roman"/>
        <family val="1"/>
        <charset val="238"/>
      </rPr>
      <t xml:space="preserve"> </t>
    </r>
    <r>
      <rPr>
        <sz val="11"/>
        <color theme="1"/>
        <rFont val="Times New Roman"/>
        <family val="1"/>
        <charset val="238"/>
      </rPr>
      <t>Ukupni korigirani broj sati rada Sustava javne rasvjete  (h)</t>
    </r>
  </si>
  <si>
    <r>
      <t xml:space="preserve">a -  </t>
    </r>
    <r>
      <rPr>
        <b/>
        <sz val="12"/>
        <color theme="1"/>
        <rFont val="Times New Roman"/>
        <family val="1"/>
        <charset val="238"/>
      </rPr>
      <t>P new*r</t>
    </r>
    <r>
      <rPr>
        <sz val="11"/>
        <color theme="1"/>
        <rFont val="Times New Roman"/>
        <family val="1"/>
        <charset val="238"/>
      </rPr>
      <t xml:space="preserve">  - Korigirana Zajamčena instalirana radna snaga Sustava javne rasvjete nakon umanjenja (kW)</t>
    </r>
  </si>
  <si>
    <r>
      <t xml:space="preserve">b - Ponuđena (Zajamčena) instalirana radna snaga Sustava javne rasvjete  </t>
    </r>
    <r>
      <rPr>
        <i/>
        <sz val="10"/>
        <color theme="1"/>
        <rFont val="Times New Roman"/>
        <family val="1"/>
        <charset val="238"/>
      </rPr>
      <t>(kW)</t>
    </r>
  </si>
  <si>
    <t>GRAD GOSPIĆ</t>
  </si>
  <si>
    <t>Grad Gospić</t>
  </si>
  <si>
    <t>MH</t>
  </si>
  <si>
    <t>VtNa</t>
  </si>
  <si>
    <t>LED</t>
  </si>
  <si>
    <t>KLASA PROMETNICE</t>
  </si>
  <si>
    <t>STAVKA TROŠKOVNIKA</t>
  </si>
  <si>
    <t>KOLIČINA SVJETILJAKA</t>
  </si>
  <si>
    <t>PONUĐENA SNAGA SVJETILJKE</t>
  </si>
  <si>
    <t>UKUPNA SNAGA</t>
  </si>
  <si>
    <t>SUMA SNAGA PO KLASAMA PROMETNICE (Kw)</t>
  </si>
  <si>
    <t>UKUPNA NOVO INSTALIRANA SNAGA</t>
  </si>
  <si>
    <t>OSTALO</t>
  </si>
  <si>
    <t>NE ULAZI U REKONSTRUKCIJU</t>
  </si>
  <si>
    <t>-</t>
  </si>
  <si>
    <t>Ref. P ****</t>
  </si>
  <si>
    <t>Tabela 1.</t>
  </si>
  <si>
    <t>**** Maksimalno dozvoljena instalirna radna snaga svjetiljki bez gubitaka u mreži ( 4% )nakon provedbe Mjera poboljšanja energetske učinkovitosti, unosi Naručitelj (podatak iz Prilog4. Projektna dokumentacija - Glavni projekt)</t>
  </si>
  <si>
    <t>Tabela 2: Referentno stanje  prije provedbe mjera rekonstrukcije</t>
  </si>
  <si>
    <t>Tabela 4: Proračun instalirane snage po klasama prometnice</t>
  </si>
  <si>
    <t>Tabela 3: Referentni broj sati rada</t>
  </si>
  <si>
    <t>Tabela 5: Korigirana snaga svjetiljaka</t>
  </si>
  <si>
    <t>Tabela 6: Buduće stanje</t>
  </si>
  <si>
    <t>* Podaci se upisuju automatski iz Tabele 4: Proračun instalirane snage po klasama prometnice</t>
  </si>
  <si>
    <t>***** Ref.P - Postojeća snaga svjetiljaka koje ne ulaze u rekonstrukciju, unosi Naručitelj</t>
  </si>
  <si>
    <t xml:space="preserve">Prilog 3. Izračun ušteda </t>
  </si>
  <si>
    <t>Dio koji nakon rekonstrukcije zadovoljva HR EN 13201-2:2016  ( TD: GP-03/2020)</t>
  </si>
  <si>
    <t>POSEBNO PAZITI PRI POPUNJAVANJU: PONUDITELJI POPUNJAVAJU SAMO ĆELIJE OZNAČENE ŽUTOM BOJOM.</t>
  </si>
  <si>
    <t xml:space="preserve">DODATAK  II. - Izračun ušteda </t>
  </si>
  <si>
    <t>&lt;1 u slučaju da postojeći sustav prelazi zahtjeve norme HR EN 13201-2:2016 ili jednakovrijedno</t>
  </si>
  <si>
    <t>1 u slučaju da postojeći sustav zadovoljava zahtjeve norme HR EN 13201-2:2016 ili jednakovrijedno</t>
  </si>
  <si>
    <t>&gt;1 u slučaju da postojeći sustav ne zadovoljava zahtjeve norme HR EN 13201-2:2016 ili jednakovrijedno te simulacija pokazuje da bi trebalo smanjiti razmak između stupova ili povećati snagu postojećih sijalica</t>
  </si>
  <si>
    <t>Napomena: Ponuditelj unosi samo podatke u čelije ove boje</t>
  </si>
  <si>
    <t>U slučaju kada dolazi do rekonstrukcije cijelog sustava javne rasvjete kako bi se ispunili zahtjevi norme HR EN 13201-2:2016 ili jednakovrijedno i važećih zakona, koristi se faktor simulacije FS. Pri tome je pri izračunu ušteda potrebno promatrati cjelinu gdje se primjenjuju mjere, npr. ulicu ili trg. Dijeljenjem simuliranog broja žarulja (s kojim bi se ispunili zahtjevi norme HR EN 13201-2:2016 ili jednakovrijedno i važećih zakona) i stvarnog broja žarulja prije primjene mjera izračunava se faktor simulacije:</t>
  </si>
  <si>
    <t>***Ostalo - ostale površine koje nisu klasificirane prema normi HRN EN 13 201 - 2:2016 ili jednakovrijedno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</si>
</sst>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 #,##0.00_-;_-* &quot;-&quot;??_-;_-@_-"/>
    <numFmt numFmtId="165" formatCode="#,##0.00\ &quot;kn&quot;"/>
    <numFmt numFmtId="166" formatCode="#,##0.000"/>
    <numFmt numFmtId="167" formatCode="#,##0.0000_ ;\-#,##0.0000\ "/>
    <numFmt numFmtId="168" formatCode="#,##0.0000"/>
  </numFmts>
  <fonts count="39"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b/>
      <sz val="12"/>
      <color theme="1"/>
      <name val="Calibri"/>
      <family val="2"/>
      <charset val="238"/>
      <scheme val="minor"/>
    </font>
    <font>
      <b/>
      <sz val="14"/>
      <color theme="1"/>
      <name val="Calibri"/>
      <family val="2"/>
      <scheme val="minor"/>
    </font>
    <font>
      <b/>
      <sz val="14"/>
      <color theme="1"/>
      <name val="Calibri"/>
      <family val="2"/>
      <charset val="238"/>
      <scheme val="minor"/>
    </font>
    <font>
      <u/>
      <sz val="11"/>
      <color theme="10"/>
      <name val="Calibri"/>
      <family val="2"/>
      <charset val="238"/>
      <scheme val="minor"/>
    </font>
    <font>
      <b/>
      <sz val="11"/>
      <color theme="1"/>
      <name val="Calibri"/>
      <family val="2"/>
      <scheme val="minor"/>
    </font>
    <font>
      <sz val="11"/>
      <color theme="1"/>
      <name val="Calibri"/>
      <family val="2"/>
      <charset val="238"/>
      <scheme val="minor"/>
    </font>
    <font>
      <sz val="11"/>
      <color theme="1"/>
      <name val="Times New Roman"/>
      <family val="1"/>
      <charset val="238"/>
    </font>
    <font>
      <b/>
      <sz val="11"/>
      <color theme="1"/>
      <name val="Times New Roman"/>
      <family val="1"/>
      <charset val="238"/>
    </font>
    <font>
      <b/>
      <sz val="12"/>
      <color theme="1"/>
      <name val="Times New Roman"/>
      <family val="1"/>
      <charset val="238"/>
    </font>
    <font>
      <b/>
      <u/>
      <sz val="11"/>
      <color theme="1"/>
      <name val="Times New Roman"/>
      <family val="1"/>
      <charset val="238"/>
    </font>
    <font>
      <b/>
      <sz val="12"/>
      <color rgb="FF231F20"/>
      <name val="Times New Roman"/>
      <family val="1"/>
      <charset val="238"/>
    </font>
    <font>
      <b/>
      <i/>
      <sz val="11"/>
      <color rgb="FF231F20"/>
      <name val="Times New Roman"/>
      <family val="1"/>
      <charset val="238"/>
    </font>
    <font>
      <sz val="11"/>
      <color rgb="FF231F20"/>
      <name val="Times New Roman"/>
      <family val="1"/>
      <charset val="238"/>
    </font>
    <font>
      <b/>
      <sz val="11"/>
      <color rgb="FF231F20"/>
      <name val="Times New Roman"/>
      <family val="1"/>
      <charset val="238"/>
    </font>
    <font>
      <i/>
      <sz val="11"/>
      <color rgb="FF231F20"/>
      <name val="Times New Roman"/>
      <family val="1"/>
      <charset val="238"/>
    </font>
    <font>
      <sz val="9"/>
      <color theme="1"/>
      <name val="Times New Roman"/>
      <family val="1"/>
      <charset val="238"/>
    </font>
    <font>
      <b/>
      <sz val="9"/>
      <color rgb="FF000000"/>
      <name val="Times New Roman"/>
      <family val="1"/>
      <charset val="238"/>
    </font>
    <font>
      <b/>
      <sz val="11"/>
      <color rgb="FF0070C0"/>
      <name val="Times New Roman"/>
      <family val="1"/>
      <charset val="238"/>
    </font>
    <font>
      <b/>
      <sz val="11"/>
      <color rgb="FF002060"/>
      <name val="Times New Roman"/>
      <family val="1"/>
      <charset val="238"/>
    </font>
    <font>
      <sz val="11"/>
      <color rgb="FF002060"/>
      <name val="Times New Roman"/>
      <family val="1"/>
      <charset val="238"/>
    </font>
    <font>
      <b/>
      <sz val="11"/>
      <name val="Times New Roman"/>
      <family val="1"/>
      <charset val="238"/>
    </font>
    <font>
      <b/>
      <sz val="11"/>
      <color rgb="FFFF0000"/>
      <name val="Times New Roman"/>
      <family val="1"/>
      <charset val="238"/>
    </font>
    <font>
      <i/>
      <sz val="10"/>
      <color theme="1"/>
      <name val="Times New Roman"/>
      <family val="1"/>
      <charset val="238"/>
    </font>
    <font>
      <b/>
      <i/>
      <sz val="10"/>
      <color theme="1"/>
      <name val="Times New Roman"/>
      <family val="1"/>
      <charset val="238"/>
    </font>
    <font>
      <i/>
      <sz val="9"/>
      <color theme="1"/>
      <name val="Times New Roman"/>
      <family val="1"/>
      <charset val="238"/>
    </font>
    <font>
      <sz val="11"/>
      <name val="Times New Roman"/>
      <family val="1"/>
      <charset val="238"/>
    </font>
    <font>
      <i/>
      <sz val="10"/>
      <name val="Times New Roman"/>
      <family val="1"/>
      <charset val="238"/>
    </font>
    <font>
      <b/>
      <sz val="10"/>
      <color rgb="FF000000"/>
      <name val="Times New Roman"/>
      <family val="1"/>
      <charset val="238"/>
    </font>
    <font>
      <sz val="10"/>
      <color rgb="FF000000"/>
      <name val="Times New Roman"/>
      <family val="1"/>
      <charset val="238"/>
    </font>
    <font>
      <sz val="11"/>
      <color rgb="FF000000"/>
      <name val="Times New Roman"/>
      <family val="1"/>
      <charset val="238"/>
    </font>
    <font>
      <b/>
      <sz val="11"/>
      <color rgb="FF000000"/>
      <name val="Times New Roman"/>
      <family val="1"/>
      <charset val="238"/>
    </font>
    <font>
      <sz val="10"/>
      <color theme="1"/>
      <name val="Times New Roman"/>
      <family val="1"/>
      <charset val="238"/>
    </font>
    <font>
      <b/>
      <sz val="14"/>
      <color theme="1"/>
      <name val="Times New Roman"/>
      <family val="1"/>
      <charset val="238"/>
    </font>
    <font>
      <vertAlign val="subscript"/>
      <sz val="14"/>
      <color theme="1"/>
      <name val="Times New Roman"/>
      <family val="1"/>
      <charset val="238"/>
    </font>
    <font>
      <vertAlign val="subscript"/>
      <sz val="11"/>
      <color theme="1"/>
      <name val="Times New Roman"/>
      <family val="1"/>
      <charset val="238"/>
    </font>
    <font>
      <sz val="10"/>
      <color theme="1"/>
      <name val="Calibri"/>
      <family val="2"/>
      <charset val="238"/>
      <scheme val="minor"/>
    </font>
  </fonts>
  <fills count="11">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style="thick">
        <color auto="1"/>
      </top>
      <bottom style="thin">
        <color auto="1"/>
      </bottom>
      <diagonal/>
    </border>
    <border>
      <left/>
      <right style="thick">
        <color auto="1"/>
      </right>
      <top/>
      <bottom/>
      <diagonal/>
    </border>
    <border>
      <left style="thick">
        <color auto="1"/>
      </left>
      <right style="thick">
        <color auto="1"/>
      </right>
      <top/>
      <bottom/>
      <diagonal/>
    </border>
    <border>
      <left style="thick">
        <color auto="1"/>
      </left>
      <right style="thick">
        <color auto="1"/>
      </right>
      <top style="thin">
        <color auto="1"/>
      </top>
      <bottom style="thin">
        <color auto="1"/>
      </bottom>
      <diagonal/>
    </border>
    <border>
      <left style="thick">
        <color auto="1"/>
      </left>
      <right style="thick">
        <color auto="1"/>
      </right>
      <top/>
      <bottom style="thick">
        <color auto="1"/>
      </bottom>
      <diagonal/>
    </border>
    <border>
      <left style="thick">
        <color auto="1"/>
      </left>
      <right style="thick">
        <color auto="1"/>
      </right>
      <top style="thin">
        <color auto="1"/>
      </top>
      <bottom style="thick">
        <color auto="1"/>
      </bottom>
      <diagonal/>
    </border>
    <border>
      <left/>
      <right style="thick">
        <color auto="1"/>
      </right>
      <top/>
      <bottom style="thick">
        <color auto="1"/>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4">
    <xf numFmtId="0" fontId="0" fillId="0" borderId="0"/>
    <xf numFmtId="0" fontId="2" fillId="0" borderId="0"/>
    <xf numFmtId="0" fontId="6" fillId="0" borderId="0" applyNumberFormat="0" applyFill="0" applyBorder="0" applyAlignment="0" applyProtection="0"/>
    <xf numFmtId="164" fontId="8" fillId="0" borderId="0" applyFont="0" applyFill="0" applyBorder="0" applyAlignment="0" applyProtection="0"/>
  </cellStyleXfs>
  <cellXfs count="298">
    <xf numFmtId="0" fontId="0" fillId="0" borderId="0" xfId="0"/>
    <xf numFmtId="0" fontId="1" fillId="0" borderId="0" xfId="0" applyFont="1"/>
    <xf numFmtId="0" fontId="4" fillId="0" borderId="0" xfId="0" applyFont="1"/>
    <xf numFmtId="0" fontId="5" fillId="0" borderId="0" xfId="0" applyFont="1"/>
    <xf numFmtId="0" fontId="0" fillId="2" borderId="0" xfId="0" applyFill="1"/>
    <xf numFmtId="0" fontId="4" fillId="2" borderId="0" xfId="0" applyFont="1" applyFill="1"/>
    <xf numFmtId="0" fontId="0" fillId="0" borderId="0" xfId="0" applyAlignment="1">
      <alignment horizontal="left" vertical="center" wrapText="1"/>
    </xf>
    <xf numFmtId="0" fontId="6" fillId="0" borderId="0" xfId="2" quotePrefix="1"/>
    <xf numFmtId="0" fontId="0" fillId="0" borderId="0" xfId="0" applyAlignment="1">
      <alignment horizontal="center" vertical="center" wrapText="1"/>
    </xf>
    <xf numFmtId="0" fontId="0" fillId="0" borderId="0" xfId="0" applyFill="1"/>
    <xf numFmtId="0" fontId="0" fillId="0" borderId="0" xfId="0" applyBorder="1"/>
    <xf numFmtId="0" fontId="9" fillId="0" borderId="0" xfId="0" applyFont="1" applyAlignment="1">
      <alignment wrapText="1"/>
    </xf>
    <xf numFmtId="0" fontId="9" fillId="0" borderId="0" xfId="0" applyFont="1"/>
    <xf numFmtId="0" fontId="9" fillId="0" borderId="0" xfId="0" applyFont="1" applyFill="1" applyAlignment="1">
      <alignment wrapText="1"/>
    </xf>
    <xf numFmtId="0" fontId="11" fillId="0" borderId="0" xfId="0" applyFont="1" applyFill="1" applyAlignment="1">
      <alignment horizontal="center"/>
    </xf>
    <xf numFmtId="0" fontId="9" fillId="0" borderId="0" xfId="0" applyFont="1" applyFill="1"/>
    <xf numFmtId="0" fontId="12" fillId="3" borderId="0" xfId="0" applyFont="1" applyFill="1"/>
    <xf numFmtId="0" fontId="9" fillId="3" borderId="0" xfId="0" applyFont="1" applyFill="1"/>
    <xf numFmtId="164" fontId="9" fillId="3" borderId="0" xfId="3" applyFont="1" applyFill="1"/>
    <xf numFmtId="0" fontId="10" fillId="3" borderId="0" xfId="0" applyFont="1" applyFill="1"/>
    <xf numFmtId="0" fontId="10" fillId="0" borderId="0" xfId="0" applyFont="1" applyFill="1"/>
    <xf numFmtId="164" fontId="9" fillId="0" borderId="0" xfId="3" applyFont="1" applyFill="1"/>
    <xf numFmtId="0" fontId="14" fillId="0" borderId="0" xfId="0" applyFont="1" applyFill="1" applyAlignment="1">
      <alignment horizontal="left" vertical="center" wrapText="1"/>
    </xf>
    <xf numFmtId="0" fontId="10" fillId="0" borderId="0" xfId="0" applyFont="1" applyFill="1" applyAlignment="1"/>
    <xf numFmtId="0" fontId="15" fillId="0" borderId="0" xfId="0" applyFont="1" applyAlignment="1">
      <alignment horizontal="left" vertical="center" wrapText="1"/>
    </xf>
    <xf numFmtId="0" fontId="9" fillId="0" borderId="0" xfId="0" applyFont="1" applyAlignment="1"/>
    <xf numFmtId="0" fontId="10" fillId="0" borderId="0" xfId="0" applyFont="1"/>
    <xf numFmtId="0" fontId="10" fillId="0" borderId="8" xfId="0" applyFont="1" applyBorder="1" applyAlignment="1">
      <alignment wrapText="1"/>
    </xf>
    <xf numFmtId="0" fontId="10" fillId="0" borderId="10" xfId="0" applyFont="1" applyBorder="1"/>
    <xf numFmtId="0" fontId="10" fillId="6" borderId="21" xfId="0" applyFont="1" applyFill="1" applyBorder="1"/>
    <xf numFmtId="0" fontId="9" fillId="6" borderId="8" xfId="0" applyFont="1" applyFill="1" applyBorder="1"/>
    <xf numFmtId="0" fontId="9" fillId="6" borderId="10" xfId="0" applyFont="1" applyFill="1" applyBorder="1"/>
    <xf numFmtId="0" fontId="9" fillId="0" borderId="31" xfId="0" applyFont="1" applyFill="1" applyBorder="1"/>
    <xf numFmtId="0" fontId="10" fillId="0" borderId="20" xfId="0" applyFont="1" applyFill="1" applyBorder="1" applyAlignment="1">
      <alignment horizontal="center"/>
    </xf>
    <xf numFmtId="0" fontId="10" fillId="0" borderId="20" xfId="0" applyFont="1" applyFill="1" applyBorder="1" applyAlignment="1">
      <alignment horizontal="left"/>
    </xf>
    <xf numFmtId="0" fontId="10" fillId="0" borderId="2" xfId="0" applyFont="1" applyFill="1" applyBorder="1" applyAlignment="1">
      <alignment horizontal="center" vertical="center" wrapText="1"/>
    </xf>
    <xf numFmtId="0" fontId="10" fillId="0" borderId="29" xfId="0" applyFont="1" applyFill="1" applyBorder="1" applyAlignment="1">
      <alignment horizontal="center" vertical="center" wrapText="1"/>
    </xf>
    <xf numFmtId="164" fontId="10" fillId="0" borderId="29" xfId="3" applyFont="1" applyFill="1" applyBorder="1" applyAlignment="1">
      <alignment horizontal="center" vertical="center" wrapText="1"/>
    </xf>
    <xf numFmtId="0" fontId="10" fillId="0" borderId="4" xfId="0" applyFont="1" applyFill="1" applyBorder="1" applyAlignment="1">
      <alignment horizontal="center" vertical="center" wrapText="1"/>
    </xf>
    <xf numFmtId="0" fontId="18" fillId="0" borderId="4" xfId="0" applyFont="1" applyBorder="1"/>
    <xf numFmtId="0" fontId="18" fillId="0" borderId="4" xfId="0" applyFont="1" applyBorder="1" applyAlignment="1">
      <alignment horizontal="center"/>
    </xf>
    <xf numFmtId="164" fontId="18" fillId="0" borderId="4" xfId="3" applyFont="1" applyBorder="1" applyAlignment="1">
      <alignment horizontal="center"/>
    </xf>
    <xf numFmtId="4" fontId="18" fillId="0" borderId="4" xfId="0" applyNumberFormat="1" applyFont="1" applyBorder="1" applyAlignment="1">
      <alignment horizontal="center"/>
    </xf>
    <xf numFmtId="0" fontId="10" fillId="3" borderId="25" xfId="0" applyFont="1" applyFill="1" applyBorder="1"/>
    <xf numFmtId="164" fontId="10" fillId="3" borderId="25" xfId="3" applyFont="1" applyFill="1" applyBorder="1"/>
    <xf numFmtId="0" fontId="10" fillId="3" borderId="25" xfId="0" applyFont="1" applyFill="1" applyBorder="1" applyAlignment="1">
      <alignment horizontal="center"/>
    </xf>
    <xf numFmtId="4" fontId="10" fillId="3" borderId="25" xfId="0" applyNumberFormat="1" applyFont="1" applyFill="1" applyBorder="1" applyAlignment="1">
      <alignment horizontal="center"/>
    </xf>
    <xf numFmtId="0" fontId="19" fillId="0" borderId="4" xfId="0" applyFont="1" applyBorder="1" applyAlignment="1">
      <alignment horizontal="left" vertical="center" wrapText="1"/>
    </xf>
    <xf numFmtId="0" fontId="19" fillId="0" borderId="4" xfId="0" applyFont="1" applyBorder="1" applyAlignment="1">
      <alignment horizontal="center" vertical="center" wrapText="1"/>
    </xf>
    <xf numFmtId="0" fontId="21" fillId="0" borderId="7" xfId="0" applyFont="1" applyBorder="1" applyAlignment="1">
      <alignment horizontal="left"/>
    </xf>
    <xf numFmtId="0" fontId="21" fillId="0" borderId="9" xfId="0" applyFont="1" applyBorder="1" applyAlignment="1">
      <alignment horizontal="center"/>
    </xf>
    <xf numFmtId="168" fontId="21" fillId="0" borderId="9" xfId="0" applyNumberFormat="1" applyFont="1" applyBorder="1" applyAlignment="1">
      <alignment horizontal="center"/>
    </xf>
    <xf numFmtId="0" fontId="21" fillId="0" borderId="9" xfId="0" applyFont="1" applyBorder="1"/>
    <xf numFmtId="164" fontId="21" fillId="0" borderId="9" xfId="3" applyFont="1" applyBorder="1" applyAlignment="1">
      <alignment vertical="center"/>
    </xf>
    <xf numFmtId="164" fontId="21" fillId="0" borderId="19" xfId="3" applyFont="1" applyBorder="1" applyAlignment="1">
      <alignment vertical="center"/>
    </xf>
    <xf numFmtId="0" fontId="23" fillId="0" borderId="38" xfId="0" applyFont="1" applyFill="1" applyBorder="1"/>
    <xf numFmtId="0" fontId="10" fillId="0" borderId="7" xfId="0" applyFont="1" applyBorder="1" applyAlignment="1">
      <alignment horizontal="left"/>
    </xf>
    <xf numFmtId="0" fontId="10" fillId="0" borderId="0" xfId="0" applyFont="1" applyBorder="1" applyAlignment="1">
      <alignment horizontal="left"/>
    </xf>
    <xf numFmtId="4" fontId="24" fillId="0" borderId="0" xfId="0" applyNumberFormat="1" applyFont="1" applyBorder="1" applyAlignment="1">
      <alignment horizontal="center"/>
    </xf>
    <xf numFmtId="0" fontId="24" fillId="0" borderId="0" xfId="0" applyFont="1" applyBorder="1" applyAlignment="1">
      <alignment horizontal="center"/>
    </xf>
    <xf numFmtId="0" fontId="10" fillId="0" borderId="0" xfId="0" applyFont="1" applyBorder="1"/>
    <xf numFmtId="164" fontId="20" fillId="0" borderId="0" xfId="3" applyFont="1" applyBorder="1" applyAlignment="1">
      <alignment vertical="center"/>
    </xf>
    <xf numFmtId="0" fontId="9" fillId="0" borderId="0" xfId="0" applyFont="1" applyAlignment="1" applyProtection="1">
      <alignment wrapText="1"/>
    </xf>
    <xf numFmtId="0" fontId="9" fillId="0" borderId="0" xfId="0" applyFont="1" applyAlignment="1" applyProtection="1">
      <alignment horizontal="right" wrapText="1"/>
    </xf>
    <xf numFmtId="0" fontId="9" fillId="0" borderId="8" xfId="0" applyFont="1" applyBorder="1" applyAlignment="1" applyProtection="1">
      <alignment wrapText="1"/>
    </xf>
    <xf numFmtId="0" fontId="9" fillId="0" borderId="10" xfId="0" applyFont="1" applyBorder="1"/>
    <xf numFmtId="0" fontId="9" fillId="0" borderId="40" xfId="0" applyFont="1" applyBorder="1" applyAlignment="1" applyProtection="1">
      <alignment horizontal="left" vertical="center" wrapText="1"/>
    </xf>
    <xf numFmtId="3" fontId="10" fillId="4" borderId="17" xfId="0" applyNumberFormat="1" applyFont="1" applyFill="1" applyBorder="1" applyAlignment="1" applyProtection="1">
      <alignment horizontal="right" vertical="center" wrapText="1"/>
    </xf>
    <xf numFmtId="0" fontId="27" fillId="0" borderId="39" xfId="0" applyFont="1" applyBorder="1" applyAlignment="1" applyProtection="1">
      <alignment horizontal="left" vertical="center" wrapText="1"/>
    </xf>
    <xf numFmtId="0" fontId="9" fillId="0" borderId="42" xfId="0" applyFont="1" applyBorder="1" applyAlignment="1" applyProtection="1">
      <alignment horizontal="left" vertical="center" wrapText="1"/>
    </xf>
    <xf numFmtId="0" fontId="9" fillId="0" borderId="27" xfId="0" applyFont="1" applyBorder="1" applyAlignment="1" applyProtection="1">
      <alignment horizontal="left" vertical="center" wrapText="1"/>
    </xf>
    <xf numFmtId="167" fontId="10" fillId="4" borderId="4" xfId="3" applyNumberFormat="1" applyFont="1" applyFill="1" applyBorder="1" applyAlignment="1" applyProtection="1">
      <alignment horizontal="right" vertical="center" wrapText="1"/>
    </xf>
    <xf numFmtId="0" fontId="27" fillId="0" borderId="0" xfId="0" applyFont="1" applyBorder="1" applyAlignment="1" applyProtection="1">
      <alignment horizontal="left" vertical="center" wrapText="1"/>
    </xf>
    <xf numFmtId="0" fontId="9" fillId="0" borderId="37" xfId="0" applyFont="1" applyBorder="1" applyAlignment="1" applyProtection="1">
      <alignment horizontal="left" vertical="center" wrapText="1"/>
    </xf>
    <xf numFmtId="165" fontId="10" fillId="4" borderId="4" xfId="0" applyNumberFormat="1" applyFont="1" applyFill="1" applyBorder="1" applyAlignment="1" applyProtection="1">
      <alignment horizontal="right" vertical="center" wrapText="1"/>
    </xf>
    <xf numFmtId="0" fontId="10" fillId="4" borderId="4" xfId="0" applyFont="1" applyFill="1" applyBorder="1" applyAlignment="1" applyProtection="1">
      <alignment horizontal="right" vertical="center" wrapText="1"/>
    </xf>
    <xf numFmtId="4" fontId="10" fillId="4" borderId="4" xfId="0" applyNumberFormat="1" applyFont="1" applyFill="1" applyBorder="1" applyAlignment="1" applyProtection="1">
      <alignment horizontal="right" vertical="center" wrapText="1"/>
    </xf>
    <xf numFmtId="165" fontId="9" fillId="0" borderId="37" xfId="0" applyNumberFormat="1" applyFont="1" applyBorder="1" applyAlignment="1" applyProtection="1">
      <alignment horizontal="left" vertical="center" wrapText="1"/>
    </xf>
    <xf numFmtId="0" fontId="9" fillId="0" borderId="43" xfId="0" applyFont="1" applyBorder="1" applyAlignment="1" applyProtection="1">
      <alignment horizontal="left" vertical="center" wrapText="1"/>
    </xf>
    <xf numFmtId="165" fontId="10" fillId="4" borderId="18" xfId="0" applyNumberFormat="1" applyFont="1" applyFill="1" applyBorder="1" applyAlignment="1" applyProtection="1">
      <alignment horizontal="right" vertical="center" wrapText="1"/>
    </xf>
    <xf numFmtId="0" fontId="27" fillId="0" borderId="46"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9" fillId="0" borderId="0" xfId="0" applyFont="1" applyFill="1" applyAlignment="1" applyProtection="1">
      <alignment wrapText="1"/>
    </xf>
    <xf numFmtId="0" fontId="9" fillId="0" borderId="0" xfId="0" applyFont="1" applyFill="1" applyBorder="1" applyAlignment="1" applyProtection="1">
      <alignment wrapText="1"/>
    </xf>
    <xf numFmtId="165" fontId="9" fillId="0" borderId="0" xfId="0" applyNumberFormat="1" applyFont="1" applyFill="1" applyBorder="1" applyAlignment="1" applyProtection="1">
      <alignment wrapText="1"/>
    </xf>
    <xf numFmtId="0" fontId="27" fillId="0" borderId="0" xfId="0" applyFont="1" applyFill="1" applyAlignment="1" applyProtection="1">
      <alignment wrapText="1"/>
    </xf>
    <xf numFmtId="0" fontId="10" fillId="0" borderId="0" xfId="0" applyFont="1" applyAlignment="1" applyProtection="1">
      <alignment horizontal="left" wrapText="1"/>
    </xf>
    <xf numFmtId="0" fontId="30" fillId="0" borderId="0" xfId="0" applyFont="1" applyBorder="1" applyAlignment="1">
      <alignment horizontal="center" vertical="center"/>
    </xf>
    <xf numFmtId="0" fontId="31" fillId="0" borderId="0" xfId="0" applyFont="1" applyBorder="1" applyAlignment="1">
      <alignment horizontal="center" vertical="center"/>
    </xf>
    <xf numFmtId="20" fontId="31" fillId="0" borderId="0" xfId="0" applyNumberFormat="1" applyFont="1" applyBorder="1" applyAlignment="1">
      <alignment horizontal="center" vertical="center"/>
    </xf>
    <xf numFmtId="20" fontId="31" fillId="0" borderId="0" xfId="0" applyNumberFormat="1" applyFont="1" applyBorder="1" applyAlignment="1">
      <alignment horizontal="center" vertical="center" wrapText="1"/>
    </xf>
    <xf numFmtId="0" fontId="31" fillId="0" borderId="0" xfId="0" applyFont="1" applyBorder="1" applyAlignment="1">
      <alignment horizontal="center" vertical="center" wrapText="1"/>
    </xf>
    <xf numFmtId="0" fontId="32" fillId="5" borderId="12" xfId="0" applyFont="1" applyFill="1" applyBorder="1" applyAlignment="1" applyProtection="1">
      <alignment horizontal="center" vertical="center" wrapText="1"/>
    </xf>
    <xf numFmtId="0" fontId="32" fillId="5" borderId="10" xfId="0" applyFont="1" applyFill="1" applyBorder="1" applyAlignment="1" applyProtection="1">
      <alignment horizontal="center" vertical="center" wrapText="1"/>
    </xf>
    <xf numFmtId="0" fontId="30" fillId="0" borderId="24" xfId="0" applyFont="1" applyFill="1" applyBorder="1" applyAlignment="1" applyProtection="1">
      <alignment vertical="center" wrapText="1"/>
    </xf>
    <xf numFmtId="3" fontId="31" fillId="0" borderId="12" xfId="0" applyNumberFormat="1" applyFont="1" applyBorder="1" applyAlignment="1">
      <alignment horizontal="right" vertical="center" wrapText="1"/>
    </xf>
    <xf numFmtId="3" fontId="32" fillId="0" borderId="11" xfId="0" applyNumberFormat="1" applyFont="1" applyFill="1" applyBorder="1" applyAlignment="1" applyProtection="1">
      <alignment horizontal="right" vertical="center" wrapText="1"/>
    </xf>
    <xf numFmtId="166" fontId="32" fillId="0" borderId="11" xfId="0" applyNumberFormat="1" applyFont="1" applyFill="1" applyBorder="1" applyAlignment="1" applyProtection="1">
      <alignment horizontal="right" vertical="center" wrapText="1"/>
    </xf>
    <xf numFmtId="4" fontId="33" fillId="0" borderId="11" xfId="0" applyNumberFormat="1" applyFont="1" applyFill="1" applyBorder="1" applyAlignment="1" applyProtection="1">
      <alignment horizontal="right" vertical="center" wrapText="1"/>
    </xf>
    <xf numFmtId="3" fontId="31" fillId="0" borderId="32" xfId="0" applyNumberFormat="1" applyFont="1" applyBorder="1" applyAlignment="1">
      <alignment horizontal="right" vertical="center" wrapText="1"/>
    </xf>
    <xf numFmtId="0" fontId="30" fillId="5" borderId="21" xfId="0" applyFont="1" applyFill="1" applyBorder="1" applyAlignment="1">
      <alignment vertical="center" wrapText="1"/>
    </xf>
    <xf numFmtId="0" fontId="32" fillId="5" borderId="12" xfId="0" applyFont="1" applyFill="1" applyBorder="1" applyAlignment="1">
      <alignment horizontal="center" vertical="center" wrapText="1"/>
    </xf>
    <xf numFmtId="3" fontId="9" fillId="5" borderId="8" xfId="0" applyNumberFormat="1" applyFont="1" applyFill="1" applyBorder="1" applyAlignment="1">
      <alignment wrapText="1"/>
    </xf>
    <xf numFmtId="0" fontId="9" fillId="5" borderId="8" xfId="0" applyFont="1" applyFill="1" applyBorder="1" applyAlignment="1">
      <alignment wrapText="1"/>
    </xf>
    <xf numFmtId="4" fontId="10" fillId="5" borderId="10" xfId="0" applyNumberFormat="1" applyFont="1" applyFill="1" applyBorder="1" applyAlignment="1">
      <alignment wrapText="1"/>
    </xf>
    <xf numFmtId="0" fontId="30" fillId="0" borderId="24" xfId="0" applyFont="1" applyBorder="1" applyAlignment="1">
      <alignment vertical="center" wrapText="1"/>
    </xf>
    <xf numFmtId="3" fontId="32" fillId="0" borderId="11" xfId="0" applyNumberFormat="1" applyFont="1" applyBorder="1" applyAlignment="1">
      <alignment horizontal="right" vertical="center" wrapText="1"/>
    </xf>
    <xf numFmtId="166" fontId="32" fillId="0" borderId="11" xfId="0" applyNumberFormat="1" applyFont="1" applyBorder="1" applyAlignment="1">
      <alignment horizontal="right" vertical="center" wrapText="1"/>
    </xf>
    <xf numFmtId="4" fontId="33" fillId="0" borderId="11" xfId="0" applyNumberFormat="1" applyFont="1" applyBorder="1" applyAlignment="1">
      <alignment horizontal="right" vertical="center" wrapText="1"/>
    </xf>
    <xf numFmtId="0" fontId="28" fillId="0" borderId="0" xfId="0" applyFont="1" applyFill="1" applyBorder="1" applyAlignment="1" applyProtection="1">
      <alignment wrapText="1"/>
    </xf>
    <xf numFmtId="0" fontId="3" fillId="0" borderId="0" xfId="0" applyFont="1"/>
    <xf numFmtId="0" fontId="0" fillId="0" borderId="0" xfId="0" applyAlignment="1">
      <alignment vertical="center"/>
    </xf>
    <xf numFmtId="0" fontId="9" fillId="0" borderId="0" xfId="0" applyFont="1" applyFill="1" applyAlignment="1" applyProtection="1">
      <alignment horizontal="center" vertical="center" wrapText="1"/>
    </xf>
    <xf numFmtId="0" fontId="9" fillId="0" borderId="0" xfId="0" applyFont="1" applyAlignment="1" applyProtection="1">
      <alignment horizontal="center" vertical="center" wrapText="1"/>
    </xf>
    <xf numFmtId="0" fontId="9" fillId="0" borderId="0" xfId="0" applyFont="1" applyAlignment="1">
      <alignment horizontal="center" vertical="center"/>
    </xf>
    <xf numFmtId="0" fontId="0" fillId="0" borderId="0" xfId="0" applyAlignment="1">
      <alignment horizontal="center" vertical="center"/>
    </xf>
    <xf numFmtId="165" fontId="9" fillId="0" borderId="8" xfId="0" applyNumberFormat="1" applyFont="1" applyFill="1" applyBorder="1" applyAlignment="1" applyProtection="1">
      <alignment horizontal="center" vertical="center" wrapText="1"/>
    </xf>
    <xf numFmtId="0" fontId="27" fillId="0" borderId="8"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0" xfId="0" applyFont="1" applyAlignment="1">
      <alignment wrapText="1"/>
    </xf>
    <xf numFmtId="0" fontId="0" fillId="0" borderId="50" xfId="0" applyBorder="1" applyAlignment="1">
      <alignment horizontal="center" vertical="center" wrapText="1"/>
    </xf>
    <xf numFmtId="0" fontId="0" fillId="0" borderId="50" xfId="0" applyBorder="1" applyAlignment="1">
      <alignment horizontal="center" vertical="center"/>
    </xf>
    <xf numFmtId="0" fontId="0" fillId="0" borderId="52" xfId="0" applyBorder="1" applyAlignment="1">
      <alignment horizontal="center" vertical="center" wrapText="1"/>
    </xf>
    <xf numFmtId="0" fontId="0" fillId="0" borderId="52" xfId="0" applyBorder="1" applyAlignment="1">
      <alignment horizontal="center" vertical="center"/>
    </xf>
    <xf numFmtId="0" fontId="0" fillId="0" borderId="55" xfId="0" applyBorder="1" applyAlignment="1">
      <alignment horizontal="center" vertical="center" wrapText="1"/>
    </xf>
    <xf numFmtId="0" fontId="0" fillId="0" borderId="55" xfId="0" applyBorder="1" applyAlignment="1">
      <alignment horizontal="center" vertical="center"/>
    </xf>
    <xf numFmtId="2" fontId="0" fillId="0" borderId="57" xfId="0" applyNumberFormat="1" applyBorder="1" applyAlignment="1">
      <alignment horizontal="center" vertical="center" wrapText="1"/>
    </xf>
    <xf numFmtId="0" fontId="0" fillId="0" borderId="57" xfId="0" applyBorder="1" applyAlignment="1">
      <alignment horizontal="center" vertical="center" wrapText="1"/>
    </xf>
    <xf numFmtId="0" fontId="0" fillId="0" borderId="57" xfId="0" applyBorder="1" applyAlignment="1">
      <alignment horizontal="center" vertical="center"/>
    </xf>
    <xf numFmtId="0" fontId="0" fillId="0" borderId="56" xfId="0" applyBorder="1" applyAlignment="1">
      <alignment horizontal="center" vertical="center" wrapText="1"/>
    </xf>
    <xf numFmtId="2" fontId="0" fillId="0" borderId="56" xfId="0" applyNumberFormat="1" applyBorder="1" applyAlignment="1">
      <alignment horizontal="center" vertical="center" wrapText="1"/>
    </xf>
    <xf numFmtId="2" fontId="0" fillId="0" borderId="56" xfId="0" applyNumberFormat="1" applyBorder="1" applyAlignment="1">
      <alignment horizontal="center" vertical="center"/>
    </xf>
    <xf numFmtId="0" fontId="10" fillId="0" borderId="0" xfId="0" applyFont="1" applyAlignment="1" applyProtection="1">
      <alignment horizontal="left" wrapText="1"/>
    </xf>
    <xf numFmtId="0" fontId="30" fillId="5" borderId="21" xfId="0" applyFont="1" applyFill="1" applyBorder="1" applyAlignment="1" applyProtection="1">
      <alignment vertical="center" wrapText="1"/>
    </xf>
    <xf numFmtId="2" fontId="10" fillId="5" borderId="8" xfId="0" applyNumberFormat="1" applyFont="1" applyFill="1" applyBorder="1" applyAlignment="1" applyProtection="1">
      <alignment horizontal="center" wrapText="1"/>
    </xf>
    <xf numFmtId="3" fontId="9" fillId="5" borderId="8" xfId="0" applyNumberFormat="1" applyFont="1" applyFill="1" applyBorder="1" applyAlignment="1" applyProtection="1">
      <alignment wrapText="1"/>
    </xf>
    <xf numFmtId="0" fontId="9" fillId="5" borderId="8" xfId="0" applyFont="1" applyFill="1" applyBorder="1" applyAlignment="1" applyProtection="1">
      <alignment wrapText="1"/>
    </xf>
    <xf numFmtId="4" fontId="10" fillId="5" borderId="12" xfId="0" applyNumberFormat="1" applyFont="1" applyFill="1" applyBorder="1" applyAlignment="1" applyProtection="1">
      <alignment wrapText="1"/>
    </xf>
    <xf numFmtId="0" fontId="0" fillId="0" borderId="0" xfId="0" applyBorder="1" applyAlignment="1">
      <alignment vertical="center" wrapText="1"/>
    </xf>
    <xf numFmtId="0" fontId="1" fillId="0" borderId="0" xfId="0" applyFont="1" applyBorder="1"/>
    <xf numFmtId="0" fontId="10" fillId="0" borderId="59" xfId="0" applyFont="1" applyFill="1" applyBorder="1" applyAlignment="1">
      <alignment horizontal="left"/>
    </xf>
    <xf numFmtId="0" fontId="10" fillId="0" borderId="60" xfId="0" applyFont="1" applyFill="1" applyBorder="1" applyAlignment="1">
      <alignment horizontal="center" vertical="center" wrapText="1"/>
    </xf>
    <xf numFmtId="4" fontId="18" fillId="3" borderId="3" xfId="0" applyNumberFormat="1" applyFont="1" applyFill="1" applyBorder="1" applyAlignment="1">
      <alignment horizontal="center"/>
    </xf>
    <xf numFmtId="4" fontId="20" fillId="3" borderId="61" xfId="0" applyNumberFormat="1" applyFont="1" applyFill="1" applyBorder="1" applyAlignment="1">
      <alignment horizontal="center"/>
    </xf>
    <xf numFmtId="4" fontId="18" fillId="0" borderId="16" xfId="0" applyNumberFormat="1" applyFont="1" applyBorder="1" applyAlignment="1">
      <alignment horizontal="center"/>
    </xf>
    <xf numFmtId="0" fontId="19" fillId="9" borderId="4" xfId="0" applyFont="1" applyFill="1" applyBorder="1" applyAlignment="1">
      <alignment horizontal="left" vertical="center" wrapText="1"/>
    </xf>
    <xf numFmtId="0" fontId="18" fillId="9" borderId="4" xfId="0" applyFont="1" applyFill="1" applyBorder="1" applyAlignment="1">
      <alignment horizontal="center"/>
    </xf>
    <xf numFmtId="0" fontId="19" fillId="9" borderId="4" xfId="0" applyFont="1" applyFill="1" applyBorder="1" applyAlignment="1">
      <alignment horizontal="center" vertical="center" wrapText="1"/>
    </xf>
    <xf numFmtId="0" fontId="30" fillId="0" borderId="62" xfId="0" applyFont="1" applyFill="1" applyBorder="1" applyAlignment="1" applyProtection="1">
      <alignment vertical="center" wrapText="1"/>
    </xf>
    <xf numFmtId="2" fontId="33" fillId="9" borderId="62" xfId="0" applyNumberFormat="1" applyFont="1" applyFill="1" applyBorder="1" applyAlignment="1" applyProtection="1">
      <alignment horizontal="center" vertical="center" wrapText="1"/>
      <protection locked="0"/>
    </xf>
    <xf numFmtId="3" fontId="32" fillId="0" borderId="62" xfId="0" applyNumberFormat="1" applyFont="1" applyBorder="1" applyAlignment="1">
      <alignment horizontal="right" vertical="center" wrapText="1"/>
    </xf>
    <xf numFmtId="3" fontId="32" fillId="0" borderId="62" xfId="0" applyNumberFormat="1" applyFont="1" applyFill="1" applyBorder="1" applyAlignment="1" applyProtection="1">
      <alignment horizontal="right" vertical="center" wrapText="1"/>
    </xf>
    <xf numFmtId="166" fontId="32" fillId="0" borderId="62" xfId="0" applyNumberFormat="1" applyFont="1" applyFill="1" applyBorder="1" applyAlignment="1" applyProtection="1">
      <alignment horizontal="right" vertical="center" wrapText="1"/>
    </xf>
    <xf numFmtId="4" fontId="33" fillId="0" borderId="62" xfId="0" applyNumberFormat="1" applyFont="1" applyFill="1" applyBorder="1" applyAlignment="1" applyProtection="1">
      <alignment horizontal="right" vertical="center" wrapText="1"/>
    </xf>
    <xf numFmtId="0" fontId="30" fillId="0" borderId="7" xfId="0" applyFont="1" applyFill="1" applyBorder="1" applyAlignment="1" applyProtection="1">
      <alignment vertical="center" wrapText="1"/>
    </xf>
    <xf numFmtId="3" fontId="32" fillId="0" borderId="9" xfId="0" applyNumberFormat="1" applyFont="1" applyBorder="1" applyAlignment="1">
      <alignment horizontal="right" vertical="center" wrapText="1"/>
    </xf>
    <xf numFmtId="3" fontId="32" fillId="0" borderId="9" xfId="0" applyNumberFormat="1" applyFont="1" applyFill="1" applyBorder="1" applyAlignment="1" applyProtection="1">
      <alignment horizontal="right" vertical="center" wrapText="1"/>
    </xf>
    <xf numFmtId="166" fontId="32" fillId="0" borderId="9" xfId="0" applyNumberFormat="1" applyFont="1" applyFill="1" applyBorder="1" applyAlignment="1" applyProtection="1">
      <alignment horizontal="right" vertical="center" wrapText="1"/>
    </xf>
    <xf numFmtId="4" fontId="33" fillId="0" borderId="19" xfId="0" applyNumberFormat="1" applyFont="1" applyFill="1" applyBorder="1" applyAlignment="1" applyProtection="1">
      <alignment horizontal="right" vertical="center" wrapText="1"/>
    </xf>
    <xf numFmtId="2" fontId="33" fillId="9" borderId="9" xfId="0" applyNumberFormat="1" applyFont="1" applyFill="1" applyBorder="1" applyAlignment="1" applyProtection="1">
      <alignment horizontal="center" vertical="center" wrapText="1"/>
      <protection locked="0"/>
    </xf>
    <xf numFmtId="2" fontId="33" fillId="9" borderId="11" xfId="0" applyNumberFormat="1" applyFont="1" applyFill="1" applyBorder="1" applyAlignment="1" applyProtection="1">
      <alignment horizontal="center" vertical="center" wrapText="1"/>
      <protection locked="0"/>
    </xf>
    <xf numFmtId="0" fontId="34" fillId="0" borderId="0" xfId="0" applyFont="1" applyAlignment="1" applyProtection="1"/>
    <xf numFmtId="0" fontId="34" fillId="0" borderId="46" xfId="0" applyFont="1" applyBorder="1" applyAlignment="1" applyProtection="1"/>
    <xf numFmtId="2" fontId="33" fillId="9" borderId="12" xfId="0" applyNumberFormat="1" applyFont="1" applyFill="1" applyBorder="1" applyAlignment="1" applyProtection="1">
      <alignment horizontal="center" vertical="center" wrapText="1"/>
      <protection locked="0"/>
    </xf>
    <xf numFmtId="2" fontId="9" fillId="0" borderId="18" xfId="0" applyNumberFormat="1" applyFont="1" applyFill="1" applyBorder="1" applyAlignment="1" applyProtection="1">
      <alignment wrapText="1"/>
    </xf>
    <xf numFmtId="3" fontId="9" fillId="0" borderId="29" xfId="0" applyNumberFormat="1" applyFont="1" applyFill="1" applyBorder="1" applyAlignment="1" applyProtection="1">
      <alignment horizontal="right" wrapText="1"/>
    </xf>
    <xf numFmtId="2" fontId="9" fillId="0" borderId="4" xfId="0" applyNumberFormat="1" applyFont="1" applyFill="1" applyBorder="1" applyAlignment="1" applyProtection="1">
      <alignment wrapText="1"/>
    </xf>
    <xf numFmtId="0" fontId="19" fillId="10" borderId="4" xfId="0" applyFont="1" applyFill="1" applyBorder="1" applyAlignment="1" applyProtection="1">
      <alignment horizontal="center" vertical="center" wrapText="1"/>
      <protection locked="0"/>
    </xf>
    <xf numFmtId="0" fontId="19" fillId="10" borderId="57" xfId="0" applyFont="1" applyFill="1" applyBorder="1" applyAlignment="1" applyProtection="1">
      <alignment horizontal="center" vertical="center" wrapText="1"/>
      <protection locked="0"/>
    </xf>
    <xf numFmtId="0" fontId="19" fillId="10" borderId="29" xfId="0" applyFont="1" applyFill="1" applyBorder="1" applyAlignment="1" applyProtection="1">
      <alignment horizontal="center" vertical="center" wrapText="1"/>
      <protection locked="0"/>
    </xf>
    <xf numFmtId="0" fontId="19" fillId="10" borderId="4" xfId="0" applyFont="1" applyFill="1" applyBorder="1" applyAlignment="1" applyProtection="1">
      <alignment horizontal="left" vertical="center" wrapText="1"/>
      <protection locked="0"/>
    </xf>
    <xf numFmtId="0" fontId="18" fillId="10" borderId="4" xfId="0" applyFont="1" applyFill="1" applyBorder="1" applyAlignment="1" applyProtection="1">
      <alignment horizontal="center"/>
      <protection locked="0"/>
    </xf>
    <xf numFmtId="0" fontId="0" fillId="10" borderId="0" xfId="0" applyFill="1"/>
    <xf numFmtId="0" fontId="38" fillId="0" borderId="56" xfId="0" applyFont="1" applyBorder="1" applyAlignment="1">
      <alignment horizontal="center" vertical="center" wrapText="1"/>
    </xf>
    <xf numFmtId="0" fontId="7" fillId="0" borderId="0" xfId="0" applyFont="1" applyAlignment="1">
      <alignment horizontal="left" vertical="top" wrapText="1"/>
    </xf>
    <xf numFmtId="0" fontId="0" fillId="0" borderId="0" xfId="0" applyAlignment="1">
      <alignment horizontal="left" vertical="top" wrapText="1"/>
    </xf>
    <xf numFmtId="0" fontId="34" fillId="0" borderId="0" xfId="0" applyFont="1" applyAlignment="1" applyProtection="1">
      <alignment wrapText="1"/>
    </xf>
    <xf numFmtId="0" fontId="0" fillId="0" borderId="0" xfId="0" applyAlignment="1">
      <alignment wrapText="1"/>
    </xf>
    <xf numFmtId="0" fontId="23" fillId="0" borderId="34" xfId="0" applyFont="1" applyFill="1" applyBorder="1" applyAlignment="1">
      <alignment horizontal="center"/>
    </xf>
    <xf numFmtId="0" fontId="0" fillId="0" borderId="51" xfId="0" applyBorder="1" applyAlignment="1">
      <alignment horizontal="center" vertical="center" wrapText="1"/>
    </xf>
    <xf numFmtId="0" fontId="0" fillId="0" borderId="56" xfId="0" applyBorder="1" applyAlignment="1">
      <alignment horizontal="center" vertical="center" wrapText="1"/>
    </xf>
    <xf numFmtId="0" fontId="0" fillId="0" borderId="51" xfId="0" applyBorder="1" applyAlignment="1">
      <alignment horizontal="center" vertical="center"/>
    </xf>
    <xf numFmtId="0" fontId="0" fillId="0" borderId="56" xfId="0" applyBorder="1" applyAlignment="1">
      <alignment horizontal="center" vertical="center"/>
    </xf>
    <xf numFmtId="0" fontId="0" fillId="0" borderId="54" xfId="0" applyBorder="1" applyAlignment="1">
      <alignment horizontal="center"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9" fillId="0" borderId="44" xfId="0" applyFont="1" applyBorder="1" applyAlignment="1">
      <alignment vertical="center" wrapText="1"/>
    </xf>
    <xf numFmtId="0" fontId="9" fillId="0" borderId="45" xfId="0" applyFont="1" applyBorder="1" applyAlignment="1">
      <alignment vertical="center" wrapText="1"/>
    </xf>
    <xf numFmtId="0" fontId="9" fillId="0" borderId="1" xfId="0" applyFont="1" applyBorder="1" applyAlignment="1" applyProtection="1">
      <alignment horizontal="left" vertical="center" wrapText="1"/>
    </xf>
    <xf numFmtId="0" fontId="9" fillId="0" borderId="30" xfId="0" applyFont="1" applyBorder="1" applyAlignment="1" applyProtection="1">
      <alignment horizontal="left" vertical="center" wrapText="1"/>
    </xf>
    <xf numFmtId="0" fontId="9" fillId="0" borderId="30" xfId="0" applyFont="1" applyBorder="1" applyAlignment="1">
      <alignment vertical="center" wrapText="1"/>
    </xf>
    <xf numFmtId="0" fontId="9" fillId="0" borderId="41" xfId="0" applyFont="1" applyBorder="1" applyAlignment="1">
      <alignment vertical="center" wrapText="1"/>
    </xf>
    <xf numFmtId="0" fontId="9" fillId="0" borderId="6" xfId="0" applyFont="1" applyBorder="1" applyAlignment="1" applyProtection="1">
      <alignment horizontal="left" vertical="center" wrapText="1"/>
    </xf>
    <xf numFmtId="0" fontId="9" fillId="0" borderId="28" xfId="0" applyFont="1" applyBorder="1" applyAlignment="1" applyProtection="1">
      <alignment horizontal="lef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4" fontId="24" fillId="0" borderId="9" xfId="0" applyNumberFormat="1" applyFont="1" applyBorder="1" applyAlignment="1">
      <alignment horizontal="center"/>
    </xf>
    <xf numFmtId="0" fontId="24" fillId="0" borderId="9" xfId="0" applyFont="1" applyBorder="1" applyAlignment="1">
      <alignment horizontal="center"/>
    </xf>
    <xf numFmtId="4" fontId="10" fillId="0" borderId="22" xfId="0" applyNumberFormat="1"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13" fillId="8" borderId="2" xfId="0" applyFont="1" applyFill="1" applyBorder="1" applyAlignment="1">
      <alignment horizontal="center" vertical="center" wrapText="1"/>
    </xf>
    <xf numFmtId="0" fontId="11" fillId="8" borderId="0" xfId="0" applyFont="1" applyFill="1" applyBorder="1" applyAlignment="1"/>
    <xf numFmtId="0" fontId="9" fillId="0" borderId="0" xfId="0" applyFont="1" applyAlignment="1"/>
    <xf numFmtId="0" fontId="11" fillId="2" borderId="0" xfId="0" applyFont="1" applyFill="1" applyAlignment="1">
      <alignment wrapText="1"/>
    </xf>
    <xf numFmtId="0" fontId="11" fillId="0" borderId="0" xfId="0" applyFont="1" applyAlignment="1"/>
    <xf numFmtId="0" fontId="9" fillId="10" borderId="0" xfId="0" applyFont="1" applyFill="1" applyAlignment="1">
      <alignment wrapText="1"/>
    </xf>
    <xf numFmtId="0" fontId="9" fillId="10" borderId="0" xfId="0" applyFont="1" applyFill="1" applyAlignment="1"/>
    <xf numFmtId="164" fontId="10" fillId="6" borderId="8" xfId="3" applyFont="1" applyFill="1" applyBorder="1" applyAlignment="1"/>
    <xf numFmtId="0" fontId="10" fillId="0" borderId="8" xfId="0" applyFont="1" applyBorder="1" applyAlignment="1"/>
    <xf numFmtId="0" fontId="15" fillId="7" borderId="5" xfId="0" applyFont="1" applyFill="1" applyBorder="1" applyAlignment="1">
      <alignment horizontal="center" vertical="center" wrapText="1"/>
    </xf>
    <xf numFmtId="0" fontId="9" fillId="0" borderId="4" xfId="0" applyFont="1" applyBorder="1" applyAlignment="1">
      <alignment horizontal="center" vertical="center" wrapText="1"/>
    </xf>
    <xf numFmtId="0" fontId="16" fillId="7" borderId="5" xfId="0" applyFont="1" applyFill="1" applyBorder="1" applyAlignment="1">
      <alignment horizontal="center" vertical="center" wrapText="1"/>
    </xf>
    <xf numFmtId="0" fontId="10" fillId="0" borderId="4" xfId="0" applyFont="1" applyBorder="1" applyAlignment="1">
      <alignment horizontal="center" vertical="center" wrapText="1"/>
    </xf>
    <xf numFmtId="0" fontId="15" fillId="0" borderId="0" xfId="0" applyFont="1" applyAlignment="1">
      <alignment horizontal="left" vertical="center" wrapText="1"/>
    </xf>
    <xf numFmtId="0" fontId="15" fillId="7"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15" fillId="7" borderId="4" xfId="0" applyFont="1" applyFill="1" applyBorder="1" applyAlignment="1">
      <alignment horizontal="left" vertical="center" wrapText="1"/>
    </xf>
    <xf numFmtId="0" fontId="9" fillId="0" borderId="4" xfId="0" applyFont="1" applyBorder="1" applyAlignment="1">
      <alignment wrapText="1"/>
    </xf>
    <xf numFmtId="0" fontId="9" fillId="0" borderId="4" xfId="0" applyFont="1" applyBorder="1" applyAlignment="1"/>
    <xf numFmtId="0" fontId="9" fillId="0" borderId="3" xfId="0" applyFont="1" applyBorder="1" applyAlignment="1"/>
    <xf numFmtId="0" fontId="27" fillId="0" borderId="33" xfId="0" applyFont="1" applyBorder="1" applyAlignment="1" applyProtection="1">
      <alignment horizontal="left" vertical="top" wrapText="1"/>
    </xf>
    <xf numFmtId="0" fontId="27" fillId="0" borderId="46" xfId="0" applyFont="1" applyBorder="1" applyAlignment="1" applyProtection="1">
      <alignment horizontal="left" vertical="top" wrapText="1"/>
    </xf>
    <xf numFmtId="0" fontId="27" fillId="0" borderId="11" xfId="0" applyFont="1" applyBorder="1" applyAlignment="1" applyProtection="1">
      <alignment horizontal="left" vertical="top" wrapText="1"/>
    </xf>
    <xf numFmtId="0" fontId="28" fillId="0" borderId="6" xfId="0" applyFont="1" applyBorder="1" applyAlignment="1" applyProtection="1">
      <alignment horizontal="left" vertical="center" wrapText="1"/>
    </xf>
    <xf numFmtId="0" fontId="28" fillId="0" borderId="28" xfId="0" applyFont="1" applyBorder="1" applyAlignment="1" applyProtection="1">
      <alignment horizontal="left" vertical="center" wrapText="1"/>
    </xf>
    <xf numFmtId="0" fontId="11" fillId="0" borderId="21" xfId="0" applyFont="1" applyBorder="1" applyAlignment="1" applyProtection="1">
      <alignment horizontal="center" vertical="center" wrapText="1"/>
    </xf>
    <xf numFmtId="0" fontId="11" fillId="0" borderId="8" xfId="0" applyFont="1" applyBorder="1" applyAlignment="1">
      <alignment horizontal="center" vertical="center" wrapText="1"/>
    </xf>
    <xf numFmtId="0" fontId="10" fillId="0" borderId="0" xfId="0" applyFont="1" applyAlignment="1" applyProtection="1">
      <alignment horizontal="left" wrapText="1"/>
    </xf>
    <xf numFmtId="0" fontId="34" fillId="0" borderId="39" xfId="0" applyFont="1" applyBorder="1" applyAlignment="1" applyProtection="1">
      <alignment wrapText="1"/>
    </xf>
    <xf numFmtId="0" fontId="10" fillId="0" borderId="63" xfId="0" applyFont="1" applyBorder="1" applyAlignment="1" applyProtection="1">
      <alignment horizontal="center" wrapText="1"/>
    </xf>
    <xf numFmtId="0" fontId="10" fillId="0" borderId="64" xfId="0" applyFont="1" applyBorder="1" applyAlignment="1" applyProtection="1">
      <alignment horizontal="center" wrapText="1"/>
    </xf>
    <xf numFmtId="0" fontId="10" fillId="0" borderId="65" xfId="0" applyFont="1" applyBorder="1" applyAlignment="1" applyProtection="1">
      <alignment horizontal="center" wrapText="1"/>
    </xf>
    <xf numFmtId="0" fontId="10" fillId="0" borderId="0" xfId="0" applyFont="1" applyAlignment="1" applyProtection="1">
      <alignment horizontal="center" wrapText="1"/>
    </xf>
    <xf numFmtId="0" fontId="30" fillId="0" borderId="21" xfId="0" applyFont="1" applyBorder="1" applyAlignment="1">
      <alignment horizontal="center" vertical="center"/>
    </xf>
    <xf numFmtId="0" fontId="31" fillId="0" borderId="8" xfId="0" applyFont="1" applyBorder="1" applyAlignment="1">
      <alignment horizontal="center" vertical="center"/>
    </xf>
    <xf numFmtId="0" fontId="31" fillId="0" borderId="10" xfId="0" applyFont="1" applyBorder="1" applyAlignment="1">
      <alignment horizontal="center" vertical="center"/>
    </xf>
    <xf numFmtId="0" fontId="0" fillId="0" borderId="54" xfId="0" applyBorder="1" applyAlignment="1">
      <alignment horizontal="center" vertical="center"/>
    </xf>
    <xf numFmtId="0" fontId="9" fillId="0" borderId="49" xfId="0" applyFont="1" applyBorder="1" applyAlignment="1" applyProtection="1">
      <alignment horizontal="left" vertical="center" wrapText="1"/>
    </xf>
    <xf numFmtId="0" fontId="9" fillId="0" borderId="36" xfId="0" applyFont="1" applyBorder="1" applyAlignment="1" applyProtection="1">
      <alignment horizontal="left" vertical="center" wrapText="1"/>
    </xf>
    <xf numFmtId="0" fontId="27" fillId="0" borderId="2" xfId="0" applyFont="1" applyBorder="1" applyAlignment="1" applyProtection="1">
      <alignment horizontal="left" wrapText="1"/>
    </xf>
    <xf numFmtId="0" fontId="27" fillId="0" borderId="0" xfId="0" applyFont="1" applyBorder="1" applyAlignment="1" applyProtection="1">
      <alignment horizontal="left" wrapText="1"/>
    </xf>
    <xf numFmtId="0" fontId="27" fillId="0" borderId="37" xfId="0" applyFont="1" applyBorder="1" applyAlignment="1" applyProtection="1">
      <alignment horizontal="left" wrapText="1"/>
    </xf>
    <xf numFmtId="0" fontId="9" fillId="0" borderId="47" xfId="0" applyFont="1" applyBorder="1" applyAlignment="1" applyProtection="1">
      <alignment horizontal="left" vertical="top" wrapText="1"/>
    </xf>
    <xf numFmtId="0" fontId="9" fillId="0" borderId="26" xfId="0" applyFont="1" applyBorder="1" applyAlignment="1" applyProtection="1">
      <alignment horizontal="left" vertical="top" wrapText="1"/>
    </xf>
    <xf numFmtId="0" fontId="27" fillId="0" borderId="2"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37" xfId="0" applyFont="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4" fillId="5" borderId="2" xfId="0" applyFont="1" applyFill="1" applyBorder="1" applyAlignment="1">
      <alignment horizontal="center" vertical="center" wrapText="1"/>
    </xf>
    <xf numFmtId="0" fontId="10" fillId="5" borderId="0" xfId="0" applyFont="1" applyFill="1" applyBorder="1" applyAlignment="1">
      <alignment horizontal="center"/>
    </xf>
    <xf numFmtId="0" fontId="9" fillId="0" borderId="0" xfId="0" applyFont="1" applyAlignment="1">
      <alignment horizontal="center"/>
    </xf>
    <xf numFmtId="0" fontId="15" fillId="4" borderId="6" xfId="0" applyFont="1" applyFill="1" applyBorder="1" applyAlignment="1">
      <alignment horizontal="left" vertical="center" wrapText="1"/>
    </xf>
    <xf numFmtId="0" fontId="9" fillId="4" borderId="28" xfId="0" applyFont="1" applyFill="1" applyBorder="1" applyAlignment="1">
      <alignment wrapText="1"/>
    </xf>
    <xf numFmtId="0" fontId="9" fillId="0" borderId="28" xfId="0" applyFont="1" applyBorder="1" applyAlignment="1"/>
    <xf numFmtId="0" fontId="9" fillId="0" borderId="26" xfId="0" applyFont="1" applyBorder="1" applyAlignment="1"/>
    <xf numFmtId="0" fontId="15" fillId="7" borderId="17" xfId="0" applyFont="1" applyFill="1" applyBorder="1" applyAlignment="1">
      <alignment horizontal="left" vertical="center" wrapText="1"/>
    </xf>
    <xf numFmtId="0" fontId="9" fillId="0" borderId="17" xfId="0" applyFont="1" applyBorder="1" applyAlignment="1">
      <alignment wrapText="1"/>
    </xf>
    <xf numFmtId="0" fontId="9" fillId="0" borderId="17" xfId="0" applyFont="1" applyBorder="1" applyAlignment="1"/>
    <xf numFmtId="0" fontId="9" fillId="0" borderId="14" xfId="0" applyFont="1" applyBorder="1" applyAlignment="1"/>
    <xf numFmtId="0" fontId="15" fillId="4" borderId="21" xfId="0" applyFont="1" applyFill="1" applyBorder="1" applyAlignment="1">
      <alignment horizontal="left" vertical="center" wrapText="1"/>
    </xf>
    <xf numFmtId="0" fontId="9" fillId="4" borderId="8" xfId="0" applyFont="1" applyFill="1" applyBorder="1" applyAlignment="1"/>
    <xf numFmtId="0" fontId="9" fillId="0" borderId="8" xfId="0" applyFont="1" applyBorder="1" applyAlignment="1"/>
    <xf numFmtId="0" fontId="9" fillId="0" borderId="10" xfId="0" applyFont="1" applyBorder="1" applyAlignment="1"/>
    <xf numFmtId="0" fontId="15" fillId="7" borderId="18" xfId="0" applyFont="1" applyFill="1" applyBorder="1" applyAlignment="1">
      <alignment horizontal="left" vertical="center" wrapText="1"/>
    </xf>
    <xf numFmtId="0" fontId="9" fillId="0" borderId="18" xfId="0" applyFont="1" applyBorder="1" applyAlignment="1">
      <alignment wrapText="1"/>
    </xf>
    <xf numFmtId="0" fontId="9" fillId="0" borderId="18" xfId="0" applyFont="1" applyBorder="1" applyAlignment="1"/>
    <xf numFmtId="0" fontId="9" fillId="0" borderId="16" xfId="0" applyFont="1" applyBorder="1" applyAlignment="1"/>
    <xf numFmtId="0" fontId="16" fillId="0" borderId="21" xfId="0" applyFont="1" applyBorder="1" applyAlignment="1">
      <alignment horizontal="left" vertical="center" wrapText="1"/>
    </xf>
    <xf numFmtId="0" fontId="15" fillId="7" borderId="13" xfId="0" applyFont="1" applyFill="1" applyBorder="1" applyAlignment="1">
      <alignment horizontal="left" vertical="center" wrapText="1"/>
    </xf>
    <xf numFmtId="0" fontId="9" fillId="0" borderId="17" xfId="0" applyFont="1" applyBorder="1" applyAlignment="1">
      <alignment horizontal="left" vertical="center" wrapText="1"/>
    </xf>
    <xf numFmtId="0" fontId="16" fillId="7" borderId="15" xfId="0" applyFont="1" applyFill="1" applyBorder="1" applyAlignment="1">
      <alignment horizontal="center" vertical="center" wrapText="1"/>
    </xf>
    <xf numFmtId="0" fontId="10" fillId="0" borderId="18" xfId="0" applyFont="1" applyBorder="1" applyAlignment="1">
      <alignment horizontal="center" vertical="center" wrapText="1"/>
    </xf>
    <xf numFmtId="0" fontId="14" fillId="4" borderId="6" xfId="0" applyFont="1" applyFill="1" applyBorder="1" applyAlignment="1">
      <alignment horizontal="left" vertical="center" wrapText="1"/>
    </xf>
    <xf numFmtId="0" fontId="10" fillId="4" borderId="28" xfId="0" applyFont="1" applyFill="1" applyBorder="1" applyAlignment="1"/>
    <xf numFmtId="0" fontId="9" fillId="0" borderId="14" xfId="0" applyFont="1" applyBorder="1" applyAlignment="1">
      <alignment wrapText="1"/>
    </xf>
    <xf numFmtId="0" fontId="15" fillId="7" borderId="5" xfId="0" applyFont="1" applyFill="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wrapText="1"/>
    </xf>
    <xf numFmtId="0" fontId="16" fillId="7" borderId="5" xfId="0" applyFont="1" applyFill="1" applyBorder="1" applyAlignment="1">
      <alignment horizontal="left" vertical="center" wrapText="1"/>
    </xf>
    <xf numFmtId="0" fontId="10" fillId="0" borderId="4" xfId="0" applyFont="1" applyBorder="1" applyAlignment="1">
      <alignment horizontal="left" vertical="center" wrapText="1"/>
    </xf>
    <xf numFmtId="0" fontId="9" fillId="0" borderId="48" xfId="0" applyFont="1" applyBorder="1" applyAlignment="1" applyProtection="1">
      <alignment horizontal="left" vertical="top" wrapText="1"/>
    </xf>
    <xf numFmtId="0" fontId="9" fillId="0" borderId="45" xfId="0" applyFont="1" applyBorder="1" applyAlignment="1" applyProtection="1">
      <alignment horizontal="left" vertical="top" wrapText="1"/>
    </xf>
    <xf numFmtId="0" fontId="15" fillId="7" borderId="15" xfId="0" applyFont="1" applyFill="1" applyBorder="1" applyAlignment="1">
      <alignment horizontal="left" vertical="center" wrapText="1"/>
    </xf>
    <xf numFmtId="0" fontId="9" fillId="0" borderId="18" xfId="0" applyFont="1" applyBorder="1" applyAlignment="1">
      <alignment horizontal="left" vertical="center" wrapText="1"/>
    </xf>
    <xf numFmtId="0" fontId="9" fillId="0" borderId="16" xfId="0" applyFont="1" applyBorder="1" applyAlignment="1">
      <alignment wrapText="1"/>
    </xf>
    <xf numFmtId="0" fontId="10" fillId="0" borderId="31" xfId="0" applyFont="1" applyFill="1" applyBorder="1" applyAlignment="1">
      <alignment horizontal="center"/>
    </xf>
    <xf numFmtId="0" fontId="9" fillId="0" borderId="20" xfId="0" applyFont="1" applyFill="1" applyBorder="1"/>
    <xf numFmtId="0" fontId="9" fillId="0" borderId="36" xfId="0" applyFont="1" applyFill="1" applyBorder="1"/>
    <xf numFmtId="0" fontId="23" fillId="0" borderId="22" xfId="0" applyFont="1" applyFill="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4" fontId="21" fillId="0" borderId="22" xfId="0" applyNumberFormat="1" applyFont="1" applyBorder="1" applyAlignment="1">
      <alignment horizontal="center"/>
    </xf>
    <xf numFmtId="0" fontId="22" fillId="0" borderId="35" xfId="0" applyFont="1" applyBorder="1" applyAlignment="1">
      <alignment horizontal="center"/>
    </xf>
    <xf numFmtId="0" fontId="0" fillId="0" borderId="53" xfId="0" applyBorder="1" applyAlignment="1">
      <alignment horizontal="center" vertical="center"/>
    </xf>
    <xf numFmtId="0" fontId="0" fillId="0" borderId="58" xfId="0" applyBorder="1" applyAlignment="1">
      <alignment horizontal="center" vertical="center"/>
    </xf>
  </cellXfs>
  <cellStyles count="4">
    <cellStyle name="Hiperveza" xfId="2" builtinId="8"/>
    <cellStyle name="Normalno" xfId="0" builtinId="0"/>
    <cellStyle name="Normalno 2" xfId="1"/>
    <cellStyle name="Zarez" xfId="3" builtinId="3"/>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400050</xdr:colOff>
      <xdr:row>14</xdr:row>
      <xdr:rowOff>180976</xdr:rowOff>
    </xdr:from>
    <xdr:ext cx="4200525" cy="2352674"/>
    <xdr:pic>
      <xdr:nvPicPr>
        <xdr:cNvPr id="13" name="Slika 12">
          <a:extLst>
            <a:ext uri="{FF2B5EF4-FFF2-40B4-BE49-F238E27FC236}">
              <a16:creationId xmlns:a16="http://schemas.microsoft.com/office/drawing/2014/main" id="{57495A1F-03C9-4770-8C93-B850C9B74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3952876"/>
          <a:ext cx="4200525" cy="23526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609599</xdr:colOff>
      <xdr:row>47</xdr:row>
      <xdr:rowOff>180975</xdr:rowOff>
    </xdr:from>
    <xdr:ext cx="3409951" cy="1657350"/>
    <xdr:pic>
      <xdr:nvPicPr>
        <xdr:cNvPr id="14" name="Slika 13">
          <a:extLst>
            <a:ext uri="{FF2B5EF4-FFF2-40B4-BE49-F238E27FC236}">
              <a16:creationId xmlns:a16="http://schemas.microsoft.com/office/drawing/2014/main" id="{AB9663F1-A277-4B25-BDD8-E176C559DD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199" y="11258550"/>
          <a:ext cx="3409951"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619125</xdr:colOff>
      <xdr:row>116</xdr:row>
      <xdr:rowOff>0</xdr:rowOff>
    </xdr:from>
    <xdr:to>
      <xdr:col>6</xdr:col>
      <xdr:colOff>1371599</xdr:colOff>
      <xdr:row>123</xdr:row>
      <xdr:rowOff>38100</xdr:rowOff>
    </xdr:to>
    <xdr:pic>
      <xdr:nvPicPr>
        <xdr:cNvPr id="19" name="Slika 18">
          <a:extLst>
            <a:ext uri="{FF2B5EF4-FFF2-40B4-BE49-F238E27FC236}">
              <a16:creationId xmlns:a16="http://schemas.microsoft.com/office/drawing/2014/main" id="{FB04BC1C-1DB9-4663-857A-1F09BD1B7122}"/>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9125" y="25974675"/>
          <a:ext cx="7439024" cy="1533525"/>
        </a:xfrm>
        <a:prstGeom prst="rect">
          <a:avLst/>
        </a:prstGeom>
        <a:noFill/>
        <a:ln>
          <a:noFill/>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2:F26"/>
  <sheetViews>
    <sheetView showGridLines="0" view="pageBreakPreview" zoomScaleSheetLayoutView="100" workbookViewId="0">
      <selection activeCell="C11" sqref="C11"/>
    </sheetView>
  </sheetViews>
  <sheetFormatPr defaultRowHeight="15" x14ac:dyDescent="0.25"/>
  <cols>
    <col min="1" max="1" width="2.28515625" customWidth="1"/>
    <col min="2" max="2" width="1.85546875" customWidth="1"/>
    <col min="3" max="3" width="50.7109375" customWidth="1"/>
  </cols>
  <sheetData>
    <row r="2" spans="1:6" ht="18.75" x14ac:dyDescent="0.3">
      <c r="A2" s="4"/>
      <c r="B2" s="4"/>
      <c r="C2" s="5" t="s">
        <v>79</v>
      </c>
      <c r="D2" s="4"/>
      <c r="E2" s="4"/>
      <c r="F2" s="4"/>
    </row>
    <row r="3" spans="1:6" ht="18.75" x14ac:dyDescent="0.3">
      <c r="C3" s="2"/>
    </row>
    <row r="4" spans="1:6" ht="18.75" x14ac:dyDescent="0.3">
      <c r="C4" s="2"/>
    </row>
    <row r="5" spans="1:6" ht="18.75" x14ac:dyDescent="0.3">
      <c r="C5" s="2"/>
      <c r="D5" s="2"/>
      <c r="E5" s="2"/>
    </row>
    <row r="6" spans="1:6" ht="18.75" x14ac:dyDescent="0.3">
      <c r="C6" s="3" t="s">
        <v>103</v>
      </c>
    </row>
    <row r="8" spans="1:6" x14ac:dyDescent="0.25">
      <c r="C8" s="1"/>
    </row>
    <row r="9" spans="1:6" x14ac:dyDescent="0.25">
      <c r="C9" s="7"/>
    </row>
    <row r="11" spans="1:6" s="173" customFormat="1" x14ac:dyDescent="0.25">
      <c r="C11" s="173" t="s">
        <v>8</v>
      </c>
    </row>
    <row r="12" spans="1:6" ht="15" customHeight="1" x14ac:dyDescent="0.25">
      <c r="C12" s="175" t="s">
        <v>105</v>
      </c>
      <c r="D12" s="176"/>
      <c r="E12" s="176"/>
      <c r="F12" s="176"/>
    </row>
    <row r="13" spans="1:6" x14ac:dyDescent="0.25">
      <c r="C13" s="176"/>
      <c r="D13" s="176"/>
      <c r="E13" s="176"/>
      <c r="F13" s="176"/>
    </row>
    <row r="14" spans="1:6" x14ac:dyDescent="0.25">
      <c r="C14" s="176"/>
      <c r="D14" s="176"/>
      <c r="E14" s="176"/>
      <c r="F14" s="176"/>
    </row>
    <row r="15" spans="1:6" x14ac:dyDescent="0.25">
      <c r="C15" s="176"/>
      <c r="D15" s="176"/>
      <c r="E15" s="176"/>
      <c r="F15" s="176"/>
    </row>
    <row r="16" spans="1:6" x14ac:dyDescent="0.25">
      <c r="C16" s="176"/>
      <c r="D16" s="176"/>
      <c r="E16" s="176"/>
      <c r="F16" s="176"/>
    </row>
    <row r="17" spans="3:6" x14ac:dyDescent="0.25">
      <c r="C17" s="176"/>
      <c r="D17" s="176"/>
      <c r="E17" s="176"/>
      <c r="F17" s="176"/>
    </row>
    <row r="18" spans="3:6" x14ac:dyDescent="0.25">
      <c r="C18" s="176"/>
      <c r="D18" s="176"/>
      <c r="E18" s="176"/>
      <c r="F18" s="176"/>
    </row>
    <row r="19" spans="3:6" x14ac:dyDescent="0.25">
      <c r="C19" s="176"/>
      <c r="D19" s="176"/>
      <c r="E19" s="176"/>
      <c r="F19" s="176"/>
    </row>
    <row r="20" spans="3:6" x14ac:dyDescent="0.25">
      <c r="C20" s="176"/>
      <c r="D20" s="176"/>
      <c r="E20" s="176"/>
      <c r="F20" s="176"/>
    </row>
    <row r="21" spans="3:6" x14ac:dyDescent="0.25">
      <c r="C21" s="176"/>
      <c r="D21" s="176"/>
      <c r="E21" s="176"/>
      <c r="F21" s="176"/>
    </row>
    <row r="22" spans="3:6" x14ac:dyDescent="0.25">
      <c r="C22" s="176"/>
      <c r="D22" s="176"/>
      <c r="E22" s="176"/>
      <c r="F22" s="176"/>
    </row>
    <row r="23" spans="3:6" x14ac:dyDescent="0.25">
      <c r="C23" s="176"/>
      <c r="D23" s="176"/>
      <c r="E23" s="176"/>
      <c r="F23" s="176"/>
    </row>
    <row r="24" spans="3:6" x14ac:dyDescent="0.25">
      <c r="C24" s="176"/>
      <c r="D24" s="176"/>
      <c r="E24" s="176"/>
      <c r="F24" s="176"/>
    </row>
    <row r="25" spans="3:6" x14ac:dyDescent="0.25">
      <c r="C25" s="176"/>
      <c r="D25" s="176"/>
      <c r="E25" s="176"/>
      <c r="F25" s="176"/>
    </row>
    <row r="26" spans="3:6" x14ac:dyDescent="0.25">
      <c r="C26" s="176"/>
      <c r="D26" s="176"/>
      <c r="E26" s="176"/>
      <c r="F26" s="176"/>
    </row>
  </sheetData>
  <mergeCells count="1">
    <mergeCell ref="C12:F26"/>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M167"/>
  <sheetViews>
    <sheetView tabSelected="1" topLeftCell="A134" zoomScale="130" zoomScaleNormal="130" workbookViewId="0">
      <selection activeCell="N79" sqref="N79"/>
    </sheetView>
  </sheetViews>
  <sheetFormatPr defaultRowHeight="15" x14ac:dyDescent="0.25"/>
  <cols>
    <col min="1" max="1" width="10.140625" style="12" customWidth="1"/>
    <col min="2" max="2" width="13.28515625" style="12" customWidth="1"/>
    <col min="3" max="3" width="23.140625" style="12" customWidth="1"/>
    <col min="4" max="4" width="20.5703125" style="12" customWidth="1"/>
    <col min="5" max="5" width="15" style="12" customWidth="1"/>
    <col min="6" max="6" width="18.140625" style="12" customWidth="1"/>
    <col min="7" max="7" width="20.7109375" style="12" customWidth="1"/>
    <col min="8" max="8" width="10.28515625" style="12" customWidth="1"/>
    <col min="9" max="9" width="16.5703125" style="12" customWidth="1"/>
  </cols>
  <sheetData>
    <row r="1" spans="1:9" x14ac:dyDescent="0.25">
      <c r="A1" s="11"/>
      <c r="B1" s="11"/>
      <c r="C1" s="11"/>
      <c r="D1" s="11"/>
      <c r="E1" s="11"/>
      <c r="F1" s="11"/>
      <c r="G1" s="11"/>
      <c r="H1" s="11"/>
    </row>
    <row r="2" spans="1:9" s="110" customFormat="1" ht="15.75" x14ac:dyDescent="0.25">
      <c r="A2" s="205" t="s">
        <v>106</v>
      </c>
      <c r="B2" s="206"/>
      <c r="C2" s="206"/>
      <c r="D2" s="206"/>
      <c r="E2" s="206"/>
      <c r="F2" s="206"/>
      <c r="G2" s="206"/>
      <c r="H2" s="206"/>
      <c r="I2" s="206"/>
    </row>
    <row r="3" spans="1:9" s="9" customFormat="1" ht="15.75" x14ac:dyDescent="0.25">
      <c r="A3" s="13"/>
      <c r="B3" s="14"/>
      <c r="C3" s="14"/>
      <c r="D3" s="14"/>
      <c r="E3" s="14"/>
      <c r="F3" s="13"/>
      <c r="G3" s="13"/>
      <c r="H3" s="13"/>
      <c r="I3" s="15"/>
    </row>
    <row r="4" spans="1:9" ht="15" customHeight="1" x14ac:dyDescent="0.25">
      <c r="A4" s="207" t="s">
        <v>110</v>
      </c>
      <c r="B4" s="208"/>
      <c r="C4" s="208"/>
      <c r="D4" s="208"/>
      <c r="E4" s="208"/>
      <c r="F4" s="208"/>
      <c r="G4" s="208"/>
      <c r="H4" s="208"/>
      <c r="I4" s="208"/>
    </row>
    <row r="5" spans="1:9" x14ac:dyDescent="0.25">
      <c r="A5" s="16" t="s">
        <v>14</v>
      </c>
      <c r="B5" s="17"/>
      <c r="C5" s="18"/>
      <c r="D5" s="17"/>
      <c r="E5" s="17"/>
      <c r="F5" s="17"/>
      <c r="G5" s="17"/>
      <c r="H5" s="17"/>
      <c r="I5" s="17"/>
    </row>
    <row r="6" spans="1:9" x14ac:dyDescent="0.25">
      <c r="A6" s="19" t="s">
        <v>78</v>
      </c>
      <c r="B6" s="17"/>
      <c r="C6" s="18"/>
      <c r="D6" s="17"/>
      <c r="E6" s="17"/>
      <c r="F6" s="17"/>
      <c r="G6" s="17"/>
      <c r="H6" s="17"/>
      <c r="I6" s="17"/>
    </row>
    <row r="7" spans="1:9" s="9" customFormat="1" ht="15.75" customHeight="1" x14ac:dyDescent="0.25">
      <c r="A7" s="202" t="s">
        <v>44</v>
      </c>
      <c r="B7" s="203"/>
      <c r="C7" s="203"/>
      <c r="D7" s="203"/>
      <c r="E7" s="203"/>
      <c r="F7" s="203"/>
      <c r="G7" s="203"/>
      <c r="H7" s="204"/>
      <c r="I7" s="204"/>
    </row>
    <row r="8" spans="1:9" s="9" customFormat="1" x14ac:dyDescent="0.25">
      <c r="A8" s="20"/>
      <c r="B8" s="15"/>
      <c r="C8" s="21"/>
      <c r="D8" s="15"/>
      <c r="E8" s="15"/>
      <c r="F8" s="15"/>
      <c r="G8" s="15"/>
      <c r="H8" s="15"/>
      <c r="I8" s="15"/>
    </row>
    <row r="9" spans="1:9" s="9" customFormat="1" x14ac:dyDescent="0.25">
      <c r="A9" s="251" t="s">
        <v>43</v>
      </c>
      <c r="B9" s="252"/>
      <c r="C9" s="252"/>
      <c r="D9" s="252"/>
      <c r="E9" s="252"/>
      <c r="F9" s="252"/>
      <c r="G9" s="253"/>
      <c r="H9" s="253"/>
      <c r="I9" s="253"/>
    </row>
    <row r="10" spans="1:9" s="9" customFormat="1" ht="15.75" thickBot="1" x14ac:dyDescent="0.3">
      <c r="A10" s="12"/>
      <c r="B10" s="12"/>
      <c r="C10" s="12"/>
      <c r="D10" s="12"/>
      <c r="E10" s="12"/>
      <c r="F10" s="12"/>
      <c r="G10" s="12"/>
      <c r="H10" s="12"/>
      <c r="I10" s="12"/>
    </row>
    <row r="11" spans="1:9" s="9" customFormat="1" ht="63.75" customHeight="1" thickBot="1" x14ac:dyDescent="0.3">
      <c r="A11" s="262" t="s">
        <v>39</v>
      </c>
      <c r="B11" s="263"/>
      <c r="C11" s="263"/>
      <c r="D11" s="263"/>
      <c r="E11" s="263"/>
      <c r="F11" s="263"/>
      <c r="G11" s="264"/>
      <c r="H11" s="264"/>
      <c r="I11" s="265"/>
    </row>
    <row r="12" spans="1:9" s="9" customFormat="1" x14ac:dyDescent="0.25">
      <c r="A12" s="12"/>
      <c r="B12" s="12"/>
      <c r="C12" s="12"/>
      <c r="D12" s="12"/>
      <c r="E12" s="12"/>
      <c r="F12" s="12"/>
      <c r="G12" s="12"/>
      <c r="H12" s="12"/>
      <c r="I12" s="12"/>
    </row>
    <row r="13" spans="1:9" x14ac:dyDescent="0.25">
      <c r="A13" s="22"/>
      <c r="B13" s="23"/>
      <c r="C13" s="23"/>
      <c r="D13" s="23"/>
      <c r="E13" s="23"/>
      <c r="F13" s="23"/>
      <c r="G13" s="13"/>
      <c r="H13" s="13"/>
      <c r="I13" s="15"/>
    </row>
    <row r="14" spans="1:9" s="6" customFormat="1" ht="51" customHeight="1" x14ac:dyDescent="0.25">
      <c r="A14" s="254" t="s">
        <v>111</v>
      </c>
      <c r="B14" s="255"/>
      <c r="C14" s="255"/>
      <c r="D14" s="255"/>
      <c r="E14" s="255"/>
      <c r="F14" s="255"/>
      <c r="G14" s="255"/>
      <c r="H14" s="256"/>
      <c r="I14" s="257"/>
    </row>
    <row r="15" spans="1:9" s="8" customFormat="1" ht="18" customHeight="1" x14ac:dyDescent="0.25">
      <c r="A15" s="24"/>
      <c r="B15" s="11"/>
      <c r="C15" s="11"/>
      <c r="D15" s="11"/>
      <c r="E15" s="11"/>
      <c r="F15" s="11"/>
      <c r="G15" s="11"/>
      <c r="H15" s="11"/>
      <c r="I15" s="12"/>
    </row>
    <row r="16" spans="1:9" s="6" customFormat="1" x14ac:dyDescent="0.25">
      <c r="A16" s="24"/>
      <c r="B16" s="11"/>
      <c r="C16" s="11"/>
      <c r="D16" s="11"/>
      <c r="E16" s="11"/>
      <c r="F16" s="11"/>
      <c r="G16" s="11"/>
      <c r="H16" s="11"/>
      <c r="I16" s="12"/>
    </row>
    <row r="17" spans="1:9" s="6" customFormat="1" x14ac:dyDescent="0.25">
      <c r="A17" s="24"/>
      <c r="B17" s="11"/>
      <c r="C17" s="11"/>
      <c r="D17" s="11"/>
      <c r="E17" s="11"/>
      <c r="F17" s="11"/>
      <c r="G17" s="11"/>
      <c r="H17" s="11"/>
      <c r="I17" s="11"/>
    </row>
    <row r="18" spans="1:9" s="6" customFormat="1" x14ac:dyDescent="0.25">
      <c r="A18" s="24"/>
      <c r="B18" s="11"/>
      <c r="C18" s="11"/>
      <c r="D18" s="11"/>
      <c r="E18" s="11"/>
      <c r="F18" s="11"/>
      <c r="G18" s="11"/>
      <c r="H18" s="11"/>
      <c r="I18" s="11"/>
    </row>
    <row r="19" spans="1:9" x14ac:dyDescent="0.25">
      <c r="A19" s="24"/>
      <c r="B19" s="11"/>
      <c r="C19" s="11"/>
      <c r="D19" s="11"/>
      <c r="E19" s="11"/>
      <c r="F19" s="11"/>
      <c r="G19" s="11"/>
      <c r="H19" s="11"/>
      <c r="I19" s="11"/>
    </row>
    <row r="20" spans="1:9" x14ac:dyDescent="0.25">
      <c r="A20" s="24"/>
      <c r="B20" s="11"/>
      <c r="C20" s="11"/>
      <c r="D20" s="11"/>
      <c r="E20" s="11"/>
      <c r="F20" s="11"/>
      <c r="G20" s="11"/>
      <c r="H20" s="11"/>
      <c r="I20" s="11"/>
    </row>
    <row r="21" spans="1:9" x14ac:dyDescent="0.25">
      <c r="A21" s="24"/>
      <c r="B21" s="11"/>
      <c r="C21" s="11"/>
      <c r="D21" s="11"/>
      <c r="E21" s="11"/>
      <c r="F21" s="11"/>
      <c r="G21" s="11"/>
      <c r="H21" s="11"/>
      <c r="I21" s="11"/>
    </row>
    <row r="22" spans="1:9" x14ac:dyDescent="0.25">
      <c r="A22" s="24"/>
      <c r="B22" s="11"/>
      <c r="C22" s="11"/>
      <c r="D22" s="11"/>
      <c r="E22" s="11"/>
      <c r="F22" s="11"/>
      <c r="G22" s="11"/>
      <c r="H22" s="11"/>
      <c r="I22" s="11"/>
    </row>
    <row r="23" spans="1:9" x14ac:dyDescent="0.25">
      <c r="A23" s="24"/>
      <c r="B23" s="11"/>
      <c r="C23" s="11"/>
      <c r="D23" s="11"/>
      <c r="E23" s="11"/>
      <c r="F23" s="11"/>
      <c r="G23" s="11"/>
      <c r="H23" s="11"/>
      <c r="I23" s="11"/>
    </row>
    <row r="24" spans="1:9" ht="29.25" customHeight="1" x14ac:dyDescent="0.25">
      <c r="A24" s="24"/>
      <c r="B24" s="11"/>
      <c r="C24" s="11"/>
      <c r="D24" s="11"/>
      <c r="E24" s="11"/>
      <c r="F24" s="11"/>
      <c r="G24" s="11"/>
      <c r="H24" s="11"/>
      <c r="I24" s="11"/>
    </row>
    <row r="25" spans="1:9" ht="20.25" customHeight="1" x14ac:dyDescent="0.25">
      <c r="A25" s="24"/>
      <c r="B25" s="11"/>
      <c r="C25" s="11"/>
      <c r="D25" s="11"/>
      <c r="E25" s="11"/>
      <c r="F25" s="11"/>
      <c r="G25" s="11"/>
      <c r="H25" s="11"/>
      <c r="I25" s="11"/>
    </row>
    <row r="26" spans="1:9" ht="24" customHeight="1" x14ac:dyDescent="0.25">
      <c r="A26" s="24"/>
      <c r="B26" s="11"/>
      <c r="C26" s="11"/>
      <c r="D26" s="11"/>
      <c r="E26" s="11"/>
      <c r="F26" s="11"/>
      <c r="G26" s="11"/>
      <c r="H26" s="11"/>
      <c r="I26" s="11"/>
    </row>
    <row r="27" spans="1:9" ht="19.5" customHeight="1" thickBot="1" x14ac:dyDescent="0.3">
      <c r="A27" s="215" t="s">
        <v>24</v>
      </c>
      <c r="B27" s="204"/>
      <c r="C27" s="204"/>
      <c r="D27" s="204"/>
      <c r="E27" s="204"/>
      <c r="F27" s="204"/>
      <c r="G27" s="11"/>
      <c r="H27" s="11"/>
    </row>
    <row r="28" spans="1:9" ht="24" customHeight="1" x14ac:dyDescent="0.25">
      <c r="A28" s="216" t="s">
        <v>57</v>
      </c>
      <c r="B28" s="217"/>
      <c r="C28" s="258" t="s">
        <v>33</v>
      </c>
      <c r="D28" s="259"/>
      <c r="E28" s="259"/>
      <c r="F28" s="259"/>
      <c r="G28" s="260"/>
      <c r="H28" s="260"/>
      <c r="I28" s="261"/>
    </row>
    <row r="29" spans="1:9" x14ac:dyDescent="0.25">
      <c r="A29" s="213" t="s">
        <v>40</v>
      </c>
      <c r="B29" s="212"/>
      <c r="C29" s="218" t="s">
        <v>34</v>
      </c>
      <c r="D29" s="219"/>
      <c r="E29" s="219"/>
      <c r="F29" s="219"/>
      <c r="G29" s="220"/>
      <c r="H29" s="220"/>
      <c r="I29" s="221"/>
    </row>
    <row r="30" spans="1:9" ht="31.5" customHeight="1" x14ac:dyDescent="0.25">
      <c r="A30" s="213" t="s">
        <v>41</v>
      </c>
      <c r="B30" s="214"/>
      <c r="C30" s="218" t="s">
        <v>35</v>
      </c>
      <c r="D30" s="219"/>
      <c r="E30" s="219"/>
      <c r="F30" s="219"/>
      <c r="G30" s="220"/>
      <c r="H30" s="220"/>
      <c r="I30" s="221"/>
    </row>
    <row r="31" spans="1:9" x14ac:dyDescent="0.25">
      <c r="A31" s="213"/>
      <c r="B31" s="214"/>
      <c r="C31" s="218" t="s">
        <v>107</v>
      </c>
      <c r="D31" s="219"/>
      <c r="E31" s="219"/>
      <c r="F31" s="219"/>
      <c r="G31" s="220"/>
      <c r="H31" s="220"/>
      <c r="I31" s="221"/>
    </row>
    <row r="32" spans="1:9" x14ac:dyDescent="0.25">
      <c r="A32" s="213"/>
      <c r="B32" s="214"/>
      <c r="C32" s="218" t="s">
        <v>108</v>
      </c>
      <c r="D32" s="219"/>
      <c r="E32" s="219"/>
      <c r="F32" s="219"/>
      <c r="G32" s="220"/>
      <c r="H32" s="220"/>
      <c r="I32" s="221"/>
    </row>
    <row r="33" spans="1:9" ht="30.75" customHeight="1" x14ac:dyDescent="0.25">
      <c r="A33" s="213"/>
      <c r="B33" s="214"/>
      <c r="C33" s="218" t="s">
        <v>109</v>
      </c>
      <c r="D33" s="219"/>
      <c r="E33" s="219"/>
      <c r="F33" s="219"/>
      <c r="G33" s="220"/>
      <c r="H33" s="220"/>
      <c r="I33" s="221"/>
    </row>
    <row r="34" spans="1:9" x14ac:dyDescent="0.25">
      <c r="A34" s="211" t="s">
        <v>58</v>
      </c>
      <c r="B34" s="212"/>
      <c r="C34" s="218" t="s">
        <v>25</v>
      </c>
      <c r="D34" s="219"/>
      <c r="E34" s="219"/>
      <c r="F34" s="219"/>
      <c r="G34" s="220"/>
      <c r="H34" s="220"/>
      <c r="I34" s="221"/>
    </row>
    <row r="35" spans="1:9" ht="18.75" customHeight="1" x14ac:dyDescent="0.25">
      <c r="A35" s="211" t="s">
        <v>36</v>
      </c>
      <c r="B35" s="212"/>
      <c r="C35" s="218"/>
      <c r="D35" s="219"/>
      <c r="E35" s="219"/>
      <c r="F35" s="219"/>
      <c r="G35" s="220"/>
      <c r="H35" s="220"/>
      <c r="I35" s="221"/>
    </row>
    <row r="36" spans="1:9" ht="21" customHeight="1" x14ac:dyDescent="0.25">
      <c r="A36" s="211" t="s">
        <v>59</v>
      </c>
      <c r="B36" s="212"/>
      <c r="C36" s="218" t="s">
        <v>50</v>
      </c>
      <c r="D36" s="219"/>
      <c r="E36" s="219"/>
      <c r="F36" s="219"/>
      <c r="G36" s="220"/>
      <c r="H36" s="220"/>
      <c r="I36" s="221"/>
    </row>
    <row r="37" spans="1:9" x14ac:dyDescent="0.25">
      <c r="A37" s="211" t="s">
        <v>60</v>
      </c>
      <c r="B37" s="212"/>
      <c r="C37" s="218" t="s">
        <v>26</v>
      </c>
      <c r="D37" s="219"/>
      <c r="E37" s="219"/>
      <c r="F37" s="219"/>
      <c r="G37" s="220"/>
      <c r="H37" s="220"/>
      <c r="I37" s="221"/>
    </row>
    <row r="38" spans="1:9" x14ac:dyDescent="0.25">
      <c r="A38" s="211" t="s">
        <v>61</v>
      </c>
      <c r="B38" s="212"/>
      <c r="C38" s="218" t="s">
        <v>27</v>
      </c>
      <c r="D38" s="219"/>
      <c r="E38" s="219"/>
      <c r="F38" s="219"/>
      <c r="G38" s="220"/>
      <c r="H38" s="220"/>
      <c r="I38" s="221"/>
    </row>
    <row r="39" spans="1:9" x14ac:dyDescent="0.25">
      <c r="A39" s="211" t="s">
        <v>62</v>
      </c>
      <c r="B39" s="212"/>
      <c r="C39" s="218" t="s">
        <v>63</v>
      </c>
      <c r="D39" s="219"/>
      <c r="E39" s="219"/>
      <c r="F39" s="219"/>
      <c r="G39" s="220"/>
      <c r="H39" s="220"/>
      <c r="I39" s="221"/>
    </row>
    <row r="40" spans="1:9" x14ac:dyDescent="0.25">
      <c r="A40" s="213" t="s">
        <v>28</v>
      </c>
      <c r="B40" s="214"/>
      <c r="C40" s="218" t="s">
        <v>29</v>
      </c>
      <c r="D40" s="219"/>
      <c r="E40" s="219"/>
      <c r="F40" s="219"/>
      <c r="G40" s="220"/>
      <c r="H40" s="220"/>
      <c r="I40" s="221"/>
    </row>
    <row r="41" spans="1:9" x14ac:dyDescent="0.25">
      <c r="A41" s="211" t="s">
        <v>64</v>
      </c>
      <c r="B41" s="212"/>
      <c r="C41" s="218" t="s">
        <v>30</v>
      </c>
      <c r="D41" s="219"/>
      <c r="E41" s="219"/>
      <c r="F41" s="219"/>
      <c r="G41" s="220"/>
      <c r="H41" s="220"/>
      <c r="I41" s="221"/>
    </row>
    <row r="42" spans="1:9" x14ac:dyDescent="0.25">
      <c r="A42" s="211" t="s">
        <v>65</v>
      </c>
      <c r="B42" s="212"/>
      <c r="C42" s="218" t="s">
        <v>31</v>
      </c>
      <c r="D42" s="219"/>
      <c r="E42" s="219"/>
      <c r="F42" s="219"/>
      <c r="G42" s="220"/>
      <c r="H42" s="220"/>
      <c r="I42" s="221"/>
    </row>
    <row r="43" spans="1:9" ht="15.75" thickBot="1" x14ac:dyDescent="0.3">
      <c r="A43" s="273" t="s">
        <v>37</v>
      </c>
      <c r="B43" s="274"/>
      <c r="C43" s="266" t="s">
        <v>38</v>
      </c>
      <c r="D43" s="267"/>
      <c r="E43" s="267"/>
      <c r="F43" s="267"/>
      <c r="G43" s="268"/>
      <c r="H43" s="268"/>
      <c r="I43" s="269"/>
    </row>
    <row r="44" spans="1:9" x14ac:dyDescent="0.25">
      <c r="D44" s="11"/>
      <c r="E44" s="11"/>
      <c r="F44" s="11"/>
      <c r="G44" s="11"/>
    </row>
    <row r="45" spans="1:9" x14ac:dyDescent="0.25">
      <c r="A45" s="275" t="s">
        <v>42</v>
      </c>
      <c r="B45" s="276"/>
      <c r="C45" s="276"/>
      <c r="D45" s="276"/>
      <c r="E45" s="276"/>
      <c r="F45" s="276"/>
      <c r="G45" s="276"/>
      <c r="H45" s="256"/>
      <c r="I45" s="257"/>
    </row>
    <row r="46" spans="1:9" x14ac:dyDescent="0.25">
      <c r="A46" s="215" t="s">
        <v>23</v>
      </c>
      <c r="B46" s="204"/>
      <c r="C46" s="204"/>
      <c r="D46" s="204"/>
      <c r="E46" s="204"/>
      <c r="F46" s="204"/>
      <c r="G46" s="204"/>
      <c r="H46" s="11"/>
    </row>
    <row r="47" spans="1:9" x14ac:dyDescent="0.25">
      <c r="A47" s="24"/>
      <c r="B47" s="25"/>
      <c r="C47" s="25"/>
      <c r="D47" s="25"/>
      <c r="E47" s="25"/>
      <c r="F47" s="25"/>
      <c r="G47" s="25"/>
      <c r="H47" s="11"/>
    </row>
    <row r="48" spans="1:9" x14ac:dyDescent="0.25">
      <c r="A48" s="24"/>
    </row>
    <row r="49" spans="1:11" x14ac:dyDescent="0.25">
      <c r="A49" s="24"/>
    </row>
    <row r="50" spans="1:11" x14ac:dyDescent="0.25">
      <c r="A50" s="24"/>
    </row>
    <row r="51" spans="1:11" x14ac:dyDescent="0.25">
      <c r="A51" s="24"/>
    </row>
    <row r="52" spans="1:11" x14ac:dyDescent="0.25">
      <c r="A52" s="24"/>
      <c r="B52" s="26"/>
    </row>
    <row r="53" spans="1:11" ht="30.75" customHeight="1" x14ac:dyDescent="0.25">
      <c r="A53" s="24"/>
    </row>
    <row r="54" spans="1:11" s="1" customFormat="1" x14ac:dyDescent="0.25">
      <c r="A54" s="24"/>
      <c r="B54" s="12"/>
      <c r="C54" s="12"/>
      <c r="D54" s="12"/>
      <c r="E54" s="12"/>
      <c r="F54" s="12"/>
      <c r="G54" s="12"/>
      <c r="H54" s="12"/>
      <c r="I54" s="12"/>
      <c r="J54"/>
      <c r="K54"/>
    </row>
    <row r="55" spans="1:11" ht="22.5" customHeight="1" x14ac:dyDescent="0.25">
      <c r="A55" s="24"/>
    </row>
    <row r="56" spans="1:11" ht="15.75" thickBot="1" x14ac:dyDescent="0.3">
      <c r="A56" s="24"/>
    </row>
    <row r="57" spans="1:11" ht="15.75" thickBot="1" x14ac:dyDescent="0.3">
      <c r="A57" s="270" t="s">
        <v>24</v>
      </c>
      <c r="B57" s="210"/>
      <c r="C57" s="210"/>
      <c r="D57" s="210"/>
      <c r="E57" s="210"/>
      <c r="F57" s="210"/>
      <c r="G57" s="210"/>
      <c r="H57" s="27"/>
      <c r="I57" s="28"/>
    </row>
    <row r="58" spans="1:11" ht="29.25" customHeight="1" x14ac:dyDescent="0.25">
      <c r="A58" s="271" t="s">
        <v>66</v>
      </c>
      <c r="B58" s="272"/>
      <c r="C58" s="258" t="s">
        <v>25</v>
      </c>
      <c r="D58" s="259"/>
      <c r="E58" s="259"/>
      <c r="F58" s="259"/>
      <c r="G58" s="259"/>
      <c r="H58" s="259"/>
      <c r="I58" s="277"/>
    </row>
    <row r="59" spans="1:11" ht="18.75" customHeight="1" x14ac:dyDescent="0.25">
      <c r="A59" s="278" t="s">
        <v>59</v>
      </c>
      <c r="B59" s="279"/>
      <c r="C59" s="218" t="s">
        <v>49</v>
      </c>
      <c r="D59" s="219"/>
      <c r="E59" s="219"/>
      <c r="F59" s="219"/>
      <c r="G59" s="219"/>
      <c r="H59" s="219"/>
      <c r="I59" s="280"/>
    </row>
    <row r="60" spans="1:11" x14ac:dyDescent="0.25">
      <c r="A60" s="278" t="s">
        <v>60</v>
      </c>
      <c r="B60" s="279"/>
      <c r="C60" s="218" t="s">
        <v>26</v>
      </c>
      <c r="D60" s="219"/>
      <c r="E60" s="219"/>
      <c r="F60" s="219"/>
      <c r="G60" s="219"/>
      <c r="H60" s="219"/>
      <c r="I60" s="280"/>
    </row>
    <row r="61" spans="1:11" ht="18.75" customHeight="1" x14ac:dyDescent="0.25">
      <c r="A61" s="278" t="s">
        <v>61</v>
      </c>
      <c r="B61" s="279"/>
      <c r="C61" s="218" t="s">
        <v>27</v>
      </c>
      <c r="D61" s="219"/>
      <c r="E61" s="219"/>
      <c r="F61" s="219"/>
      <c r="G61" s="219"/>
      <c r="H61" s="219"/>
      <c r="I61" s="280"/>
    </row>
    <row r="62" spans="1:11" x14ac:dyDescent="0.25">
      <c r="A62" s="278" t="s">
        <v>62</v>
      </c>
      <c r="B62" s="279"/>
      <c r="C62" s="218" t="s">
        <v>63</v>
      </c>
      <c r="D62" s="219"/>
      <c r="E62" s="219"/>
      <c r="F62" s="219"/>
      <c r="G62" s="219"/>
      <c r="H62" s="219"/>
      <c r="I62" s="280"/>
    </row>
    <row r="63" spans="1:11" x14ac:dyDescent="0.25">
      <c r="A63" s="281" t="s">
        <v>28</v>
      </c>
      <c r="B63" s="282"/>
      <c r="C63" s="218" t="s">
        <v>29</v>
      </c>
      <c r="D63" s="219"/>
      <c r="E63" s="219"/>
      <c r="F63" s="219"/>
      <c r="G63" s="219"/>
      <c r="H63" s="219"/>
      <c r="I63" s="280"/>
    </row>
    <row r="64" spans="1:11" x14ac:dyDescent="0.25">
      <c r="A64" s="278" t="s">
        <v>64</v>
      </c>
      <c r="B64" s="279"/>
      <c r="C64" s="218" t="s">
        <v>30</v>
      </c>
      <c r="D64" s="219"/>
      <c r="E64" s="219"/>
      <c r="F64" s="219"/>
      <c r="G64" s="219"/>
      <c r="H64" s="219"/>
      <c r="I64" s="280"/>
    </row>
    <row r="65" spans="1:13" x14ac:dyDescent="0.25">
      <c r="A65" s="278" t="s">
        <v>65</v>
      </c>
      <c r="B65" s="279"/>
      <c r="C65" s="218" t="s">
        <v>31</v>
      </c>
      <c r="D65" s="219"/>
      <c r="E65" s="219"/>
      <c r="F65" s="219"/>
      <c r="G65" s="219"/>
      <c r="H65" s="219"/>
      <c r="I65" s="280"/>
    </row>
    <row r="66" spans="1:13" ht="18" customHeight="1" thickBot="1" x14ac:dyDescent="0.3">
      <c r="A66" s="285" t="s">
        <v>57</v>
      </c>
      <c r="B66" s="286"/>
      <c r="C66" s="266" t="s">
        <v>32</v>
      </c>
      <c r="D66" s="267"/>
      <c r="E66" s="267"/>
      <c r="F66" s="267"/>
      <c r="G66" s="267"/>
      <c r="H66" s="267"/>
      <c r="I66" s="287"/>
    </row>
    <row r="67" spans="1:13" x14ac:dyDescent="0.25">
      <c r="C67" s="11"/>
      <c r="D67" s="11"/>
      <c r="E67" s="11"/>
      <c r="F67" s="11"/>
      <c r="G67" s="11"/>
      <c r="H67" s="11"/>
    </row>
    <row r="68" spans="1:13" x14ac:dyDescent="0.25">
      <c r="A68" s="20"/>
      <c r="B68" s="15"/>
      <c r="C68" s="21"/>
      <c r="D68" s="15"/>
      <c r="E68" s="15"/>
      <c r="F68" s="15"/>
      <c r="G68" s="15"/>
      <c r="H68" s="15"/>
      <c r="I68" s="15"/>
    </row>
    <row r="69" spans="1:13" x14ac:dyDescent="0.25">
      <c r="A69" s="20"/>
      <c r="B69" s="15"/>
      <c r="C69" s="21"/>
      <c r="D69" s="15"/>
      <c r="E69" s="15"/>
      <c r="F69" s="15"/>
      <c r="G69" s="15"/>
      <c r="H69" s="15"/>
      <c r="I69" s="15"/>
    </row>
    <row r="70" spans="1:13" x14ac:dyDescent="0.25">
      <c r="A70" s="20"/>
      <c r="B70" s="15"/>
      <c r="C70" s="21"/>
      <c r="D70" s="15"/>
      <c r="E70" s="15"/>
      <c r="F70" s="15"/>
      <c r="G70" s="15"/>
      <c r="H70" s="15"/>
      <c r="I70" s="15"/>
    </row>
    <row r="71" spans="1:13" ht="15.75" thickBot="1" x14ac:dyDescent="0.3">
      <c r="A71" s="20"/>
      <c r="B71" s="15"/>
      <c r="C71" s="21"/>
      <c r="D71" s="15"/>
      <c r="E71" s="15"/>
      <c r="F71" s="15"/>
      <c r="G71" s="15"/>
      <c r="H71" s="15"/>
      <c r="I71" s="15"/>
    </row>
    <row r="72" spans="1:13" ht="15.75" thickBot="1" x14ac:dyDescent="0.3">
      <c r="A72" s="29" t="s">
        <v>94</v>
      </c>
      <c r="B72" s="30"/>
      <c r="C72" s="209" t="s">
        <v>104</v>
      </c>
      <c r="D72" s="210"/>
      <c r="E72" s="210"/>
      <c r="F72" s="210"/>
      <c r="G72" s="210"/>
      <c r="H72" s="30"/>
      <c r="I72" s="31"/>
      <c r="J72" s="10"/>
      <c r="K72" s="10"/>
      <c r="L72" s="10"/>
      <c r="M72" s="10"/>
    </row>
    <row r="73" spans="1:13" x14ac:dyDescent="0.25">
      <c r="A73" s="288" t="s">
        <v>15</v>
      </c>
      <c r="B73" s="289"/>
      <c r="C73" s="289"/>
      <c r="D73" s="289"/>
      <c r="E73" s="290"/>
      <c r="F73" s="32"/>
      <c r="G73" s="33" t="s">
        <v>16</v>
      </c>
      <c r="H73" s="34"/>
      <c r="I73" s="141"/>
      <c r="J73" s="10"/>
      <c r="K73" s="10"/>
      <c r="L73" s="10"/>
      <c r="M73" s="10"/>
    </row>
    <row r="74" spans="1:13" ht="42.75" x14ac:dyDescent="0.25">
      <c r="A74" s="35" t="s">
        <v>17</v>
      </c>
      <c r="B74" s="36" t="s">
        <v>18</v>
      </c>
      <c r="C74" s="37" t="s">
        <v>22</v>
      </c>
      <c r="D74" s="36" t="s">
        <v>55</v>
      </c>
      <c r="E74" s="36" t="s">
        <v>45</v>
      </c>
      <c r="F74" s="38" t="s">
        <v>19</v>
      </c>
      <c r="G74" s="36" t="s">
        <v>46</v>
      </c>
      <c r="H74" s="36" t="s">
        <v>56</v>
      </c>
      <c r="I74" s="142" t="s">
        <v>47</v>
      </c>
      <c r="J74" s="10"/>
      <c r="K74" s="10"/>
      <c r="L74" s="10"/>
      <c r="M74" s="10"/>
    </row>
    <row r="75" spans="1:13" x14ac:dyDescent="0.25">
      <c r="A75" s="39" t="s">
        <v>80</v>
      </c>
      <c r="B75" s="40">
        <v>36</v>
      </c>
      <c r="C75" s="41">
        <f t="shared" ref="C75:C83" si="0">B75*1.25*1.04</f>
        <v>46.800000000000004</v>
      </c>
      <c r="D75" s="40">
        <v>47</v>
      </c>
      <c r="E75" s="42">
        <f t="shared" ref="E75:E83" si="1">C75*D75</f>
        <v>2199.6000000000004</v>
      </c>
      <c r="F75" s="146" t="s">
        <v>82</v>
      </c>
      <c r="G75" s="147">
        <v>60</v>
      </c>
      <c r="H75" s="148">
        <v>3</v>
      </c>
      <c r="I75" s="143">
        <f>G75*H75</f>
        <v>180</v>
      </c>
      <c r="J75" s="139"/>
      <c r="K75" s="139"/>
      <c r="L75" s="139"/>
      <c r="M75" s="10"/>
    </row>
    <row r="76" spans="1:13" x14ac:dyDescent="0.25">
      <c r="A76" s="39" t="s">
        <v>81</v>
      </c>
      <c r="B76" s="40">
        <v>150</v>
      </c>
      <c r="C76" s="41">
        <f t="shared" si="0"/>
        <v>195</v>
      </c>
      <c r="D76" s="40">
        <v>187</v>
      </c>
      <c r="E76" s="42">
        <f t="shared" si="1"/>
        <v>36465</v>
      </c>
      <c r="F76" s="146" t="s">
        <v>80</v>
      </c>
      <c r="G76" s="147">
        <v>24</v>
      </c>
      <c r="H76" s="148">
        <v>62</v>
      </c>
      <c r="I76" s="143">
        <f>G76*H76*1.25*1.04</f>
        <v>1934.4</v>
      </c>
      <c r="J76" s="139"/>
      <c r="K76" s="139"/>
      <c r="L76" s="139"/>
      <c r="M76" s="10"/>
    </row>
    <row r="77" spans="1:13" x14ac:dyDescent="0.25">
      <c r="A77" s="39" t="s">
        <v>81</v>
      </c>
      <c r="B77" s="40">
        <v>250</v>
      </c>
      <c r="C77" s="41">
        <f t="shared" si="0"/>
        <v>325</v>
      </c>
      <c r="D77" s="40">
        <v>51</v>
      </c>
      <c r="E77" s="42">
        <f t="shared" si="1"/>
        <v>16575</v>
      </c>
      <c r="F77" s="146" t="s">
        <v>80</v>
      </c>
      <c r="G77" s="147">
        <v>36</v>
      </c>
      <c r="H77" s="148">
        <v>35</v>
      </c>
      <c r="I77" s="143">
        <f t="shared" ref="I77:I81" si="2">G77*H77*1.25*1.04</f>
        <v>1638</v>
      </c>
      <c r="J77" s="139"/>
      <c r="K77" s="139"/>
      <c r="L77" s="139"/>
      <c r="M77" s="10"/>
    </row>
    <row r="78" spans="1:13" x14ac:dyDescent="0.25">
      <c r="A78" s="39" t="s">
        <v>82</v>
      </c>
      <c r="B78" s="40">
        <v>60</v>
      </c>
      <c r="C78" s="41">
        <v>60</v>
      </c>
      <c r="D78" s="40">
        <v>229</v>
      </c>
      <c r="E78" s="42">
        <f t="shared" si="1"/>
        <v>13740</v>
      </c>
      <c r="F78" s="146" t="s">
        <v>81</v>
      </c>
      <c r="G78" s="147">
        <v>400</v>
      </c>
      <c r="H78" s="148">
        <v>4</v>
      </c>
      <c r="I78" s="143">
        <f t="shared" si="2"/>
        <v>2080</v>
      </c>
      <c r="J78" s="139"/>
      <c r="K78" s="139"/>
      <c r="L78" s="139"/>
      <c r="M78" s="10"/>
    </row>
    <row r="79" spans="1:13" x14ac:dyDescent="0.25">
      <c r="A79" s="39" t="s">
        <v>81</v>
      </c>
      <c r="B79" s="40">
        <v>100</v>
      </c>
      <c r="C79" s="41">
        <f t="shared" si="0"/>
        <v>130</v>
      </c>
      <c r="D79" s="40">
        <v>40</v>
      </c>
      <c r="E79" s="42">
        <f t="shared" si="1"/>
        <v>5200</v>
      </c>
      <c r="F79" s="146" t="s">
        <v>80</v>
      </c>
      <c r="G79" s="147">
        <v>70</v>
      </c>
      <c r="H79" s="148">
        <v>1</v>
      </c>
      <c r="I79" s="143">
        <f t="shared" si="2"/>
        <v>91</v>
      </c>
      <c r="J79" s="139"/>
      <c r="K79" s="139"/>
      <c r="L79" s="139"/>
      <c r="M79" s="10"/>
    </row>
    <row r="80" spans="1:13" x14ac:dyDescent="0.25">
      <c r="A80" s="39" t="s">
        <v>81</v>
      </c>
      <c r="B80" s="40">
        <v>400</v>
      </c>
      <c r="C80" s="41">
        <f t="shared" si="0"/>
        <v>520</v>
      </c>
      <c r="D80" s="40">
        <v>4</v>
      </c>
      <c r="E80" s="42">
        <f t="shared" si="1"/>
        <v>2080</v>
      </c>
      <c r="F80" s="146" t="s">
        <v>81</v>
      </c>
      <c r="G80" s="147">
        <v>150</v>
      </c>
      <c r="H80" s="148">
        <v>8</v>
      </c>
      <c r="I80" s="143">
        <f t="shared" si="2"/>
        <v>1560</v>
      </c>
      <c r="J80" s="139"/>
      <c r="K80" s="139"/>
      <c r="L80" s="139"/>
      <c r="M80" s="10"/>
    </row>
    <row r="81" spans="1:13" x14ac:dyDescent="0.25">
      <c r="A81" s="39" t="s">
        <v>81</v>
      </c>
      <c r="B81" s="40">
        <v>70</v>
      </c>
      <c r="C81" s="41">
        <f t="shared" si="0"/>
        <v>91</v>
      </c>
      <c r="D81" s="40">
        <v>925</v>
      </c>
      <c r="E81" s="42">
        <f t="shared" si="1"/>
        <v>84175</v>
      </c>
      <c r="F81" s="146" t="s">
        <v>81</v>
      </c>
      <c r="G81" s="147">
        <v>70</v>
      </c>
      <c r="H81" s="148">
        <v>4</v>
      </c>
      <c r="I81" s="143">
        <f t="shared" si="2"/>
        <v>364</v>
      </c>
      <c r="J81" s="139"/>
      <c r="K81" s="139"/>
      <c r="L81" s="139"/>
      <c r="M81" s="10"/>
    </row>
    <row r="82" spans="1:13" x14ac:dyDescent="0.25">
      <c r="A82" s="39" t="s">
        <v>80</v>
      </c>
      <c r="B82" s="40">
        <v>24</v>
      </c>
      <c r="C82" s="41">
        <f t="shared" si="0"/>
        <v>31.200000000000003</v>
      </c>
      <c r="D82" s="40">
        <v>62</v>
      </c>
      <c r="E82" s="42">
        <f t="shared" si="1"/>
        <v>1934.4</v>
      </c>
      <c r="F82" s="171"/>
      <c r="G82" s="172"/>
      <c r="H82" s="168"/>
      <c r="I82" s="143">
        <f>G82*H82</f>
        <v>0</v>
      </c>
      <c r="J82" s="140"/>
      <c r="K82" s="140"/>
      <c r="L82" s="10"/>
      <c r="M82" s="10"/>
    </row>
    <row r="83" spans="1:13" x14ac:dyDescent="0.25">
      <c r="A83" s="39" t="s">
        <v>80</v>
      </c>
      <c r="B83" s="40">
        <v>70</v>
      </c>
      <c r="C83" s="41">
        <f t="shared" si="0"/>
        <v>91</v>
      </c>
      <c r="D83" s="40">
        <v>2</v>
      </c>
      <c r="E83" s="42">
        <f t="shared" si="1"/>
        <v>182</v>
      </c>
      <c r="F83" s="171"/>
      <c r="G83" s="172"/>
      <c r="H83" s="168"/>
      <c r="I83" s="143">
        <f t="shared" ref="I83:I91" si="3">G83*H83</f>
        <v>0</v>
      </c>
      <c r="J83" s="140"/>
      <c r="K83" s="140"/>
      <c r="L83" s="10"/>
      <c r="M83" s="10"/>
    </row>
    <row r="84" spans="1:13" x14ac:dyDescent="0.25">
      <c r="A84" s="39"/>
      <c r="B84" s="40"/>
      <c r="C84" s="41"/>
      <c r="D84" s="40"/>
      <c r="E84" s="42"/>
      <c r="F84" s="171"/>
      <c r="G84" s="172"/>
      <c r="H84" s="168"/>
      <c r="I84" s="143">
        <f t="shared" si="3"/>
        <v>0</v>
      </c>
      <c r="J84" s="140"/>
      <c r="K84" s="140"/>
      <c r="L84" s="10"/>
      <c r="M84" s="10"/>
    </row>
    <row r="85" spans="1:13" x14ac:dyDescent="0.25">
      <c r="A85" s="39"/>
      <c r="B85" s="40"/>
      <c r="C85" s="41"/>
      <c r="D85" s="40"/>
      <c r="E85" s="42"/>
      <c r="F85" s="171"/>
      <c r="G85" s="172"/>
      <c r="H85" s="168"/>
      <c r="I85" s="143">
        <f t="shared" si="3"/>
        <v>0</v>
      </c>
      <c r="J85" s="140"/>
      <c r="K85" s="140"/>
      <c r="L85" s="10"/>
      <c r="M85" s="10"/>
    </row>
    <row r="86" spans="1:13" x14ac:dyDescent="0.25">
      <c r="A86" s="39"/>
      <c r="B86" s="40"/>
      <c r="C86" s="41"/>
      <c r="D86" s="40"/>
      <c r="E86" s="42"/>
      <c r="F86" s="171"/>
      <c r="G86" s="172"/>
      <c r="H86" s="168"/>
      <c r="I86" s="143">
        <f t="shared" si="3"/>
        <v>0</v>
      </c>
      <c r="J86" s="1"/>
      <c r="K86" s="1"/>
    </row>
    <row r="87" spans="1:13" x14ac:dyDescent="0.25">
      <c r="A87" s="39"/>
      <c r="B87" s="40"/>
      <c r="C87" s="41"/>
      <c r="D87" s="40"/>
      <c r="E87" s="42"/>
      <c r="F87" s="171"/>
      <c r="G87" s="172"/>
      <c r="H87" s="168"/>
      <c r="I87" s="143">
        <f t="shared" si="3"/>
        <v>0</v>
      </c>
      <c r="J87" s="1"/>
      <c r="K87" s="1"/>
    </row>
    <row r="88" spans="1:13" x14ac:dyDescent="0.25">
      <c r="A88" s="39"/>
      <c r="B88" s="40"/>
      <c r="C88" s="41"/>
      <c r="D88" s="40"/>
      <c r="E88" s="42"/>
      <c r="F88" s="171"/>
      <c r="G88" s="172"/>
      <c r="H88" s="168"/>
      <c r="I88" s="143">
        <f t="shared" si="3"/>
        <v>0</v>
      </c>
      <c r="J88" s="1"/>
      <c r="K88" s="1"/>
    </row>
    <row r="89" spans="1:13" x14ac:dyDescent="0.25">
      <c r="A89" s="39"/>
      <c r="B89" s="40"/>
      <c r="C89" s="41"/>
      <c r="D89" s="40"/>
      <c r="E89" s="42"/>
      <c r="F89" s="171"/>
      <c r="G89" s="172"/>
      <c r="H89" s="168"/>
      <c r="I89" s="143">
        <f t="shared" si="3"/>
        <v>0</v>
      </c>
      <c r="J89" s="1"/>
      <c r="K89" s="1"/>
    </row>
    <row r="90" spans="1:13" x14ac:dyDescent="0.25">
      <c r="A90" s="39"/>
      <c r="B90" s="40"/>
      <c r="C90" s="41"/>
      <c r="D90" s="40"/>
      <c r="E90" s="42"/>
      <c r="F90" s="171"/>
      <c r="G90" s="172"/>
      <c r="H90" s="168"/>
      <c r="I90" s="143">
        <f t="shared" si="3"/>
        <v>0</v>
      </c>
      <c r="J90" s="1"/>
      <c r="K90" s="1"/>
    </row>
    <row r="91" spans="1:13" x14ac:dyDescent="0.25">
      <c r="A91" s="39"/>
      <c r="B91" s="40"/>
      <c r="C91" s="41"/>
      <c r="D91" s="40"/>
      <c r="E91" s="42"/>
      <c r="F91" s="171"/>
      <c r="G91" s="172"/>
      <c r="H91" s="168"/>
      <c r="I91" s="143">
        <f t="shared" si="3"/>
        <v>0</v>
      </c>
      <c r="J91" s="1"/>
      <c r="K91" s="1"/>
    </row>
    <row r="92" spans="1:13" x14ac:dyDescent="0.25">
      <c r="A92" s="39"/>
      <c r="B92" s="40"/>
      <c r="C92" s="41"/>
      <c r="D92" s="40"/>
      <c r="E92" s="42"/>
      <c r="F92" s="171"/>
      <c r="G92" s="172"/>
      <c r="H92" s="168"/>
      <c r="I92" s="143">
        <f>G92*H92</f>
        <v>0</v>
      </c>
    </row>
    <row r="93" spans="1:13" x14ac:dyDescent="0.25">
      <c r="A93" s="43" t="s">
        <v>20</v>
      </c>
      <c r="B93" s="43"/>
      <c r="C93" s="44"/>
      <c r="D93" s="45">
        <f>SUM(D75:D83)</f>
        <v>1547</v>
      </c>
      <c r="E93" s="46">
        <f>SUM(E75:E92)</f>
        <v>162551</v>
      </c>
      <c r="F93" s="43"/>
      <c r="G93" s="43"/>
      <c r="H93" s="45">
        <f>SUM(H75:H92)</f>
        <v>117</v>
      </c>
      <c r="I93" s="144">
        <f>SUM(I75:I92)</f>
        <v>7847.4</v>
      </c>
    </row>
    <row r="94" spans="1:13" ht="15.75" thickBot="1" x14ac:dyDescent="0.3">
      <c r="A94" s="39"/>
      <c r="B94" s="40"/>
      <c r="C94" s="41"/>
      <c r="D94" s="40">
        <v>1547</v>
      </c>
      <c r="E94" s="42"/>
      <c r="F94" s="47"/>
      <c r="G94" s="40"/>
      <c r="H94" s="48">
        <v>1731</v>
      </c>
      <c r="I94" s="145"/>
    </row>
    <row r="95" spans="1:13" s="10" customFormat="1" ht="15.75" thickBot="1" x14ac:dyDescent="0.3">
      <c r="A95" s="49"/>
      <c r="B95" s="294" t="s">
        <v>48</v>
      </c>
      <c r="C95" s="295"/>
      <c r="D95" s="50"/>
      <c r="E95" s="51">
        <f>H94/D94</f>
        <v>1.118939883645766</v>
      </c>
      <c r="F95" s="52"/>
      <c r="G95" s="53"/>
      <c r="H95" s="53"/>
      <c r="I95" s="54"/>
    </row>
    <row r="96" spans="1:13" s="10" customFormat="1" ht="15.75" thickBot="1" x14ac:dyDescent="0.3">
      <c r="A96" s="55"/>
      <c r="B96" s="179" t="s">
        <v>51</v>
      </c>
      <c r="C96" s="179"/>
      <c r="D96" s="179"/>
      <c r="E96" s="179"/>
      <c r="F96" s="291" t="s">
        <v>52</v>
      </c>
      <c r="G96" s="292"/>
      <c r="H96" s="292"/>
      <c r="I96" s="293"/>
    </row>
    <row r="97" spans="1:9" s="10" customFormat="1" ht="20.25" customHeight="1" thickBot="1" x14ac:dyDescent="0.3">
      <c r="A97" s="56"/>
      <c r="B97" s="197">
        <f>E93*E95</f>
        <v>181884.7970265029</v>
      </c>
      <c r="C97" s="197"/>
      <c r="D97" s="198"/>
      <c r="E97" s="198"/>
      <c r="F97" s="199">
        <f>I93</f>
        <v>7847.4</v>
      </c>
      <c r="G97" s="200"/>
      <c r="H97" s="200"/>
      <c r="I97" s="201"/>
    </row>
    <row r="98" spans="1:9" s="10" customFormat="1" x14ac:dyDescent="0.25">
      <c r="A98" s="57"/>
      <c r="B98" s="58"/>
      <c r="C98" s="58"/>
      <c r="D98" s="59"/>
      <c r="E98" s="59"/>
      <c r="F98" s="60"/>
      <c r="G98" s="61"/>
      <c r="H98" s="61"/>
      <c r="I98" s="61"/>
    </row>
    <row r="99" spans="1:9" x14ac:dyDescent="0.25">
      <c r="A99" s="62"/>
      <c r="B99" s="62"/>
      <c r="C99" s="62"/>
      <c r="D99" s="63"/>
      <c r="E99" s="62"/>
      <c r="F99" s="62"/>
      <c r="G99" s="62"/>
      <c r="H99" s="62"/>
    </row>
    <row r="100" spans="1:9" x14ac:dyDescent="0.25">
      <c r="A100" s="62"/>
      <c r="B100" s="62"/>
      <c r="C100" s="62"/>
      <c r="D100" s="63"/>
      <c r="E100" s="62"/>
      <c r="F100" s="62"/>
      <c r="G100" s="62"/>
      <c r="H100" s="62"/>
    </row>
    <row r="101" spans="1:9" x14ac:dyDescent="0.25">
      <c r="A101" s="62"/>
      <c r="B101" s="62"/>
      <c r="C101" s="62"/>
      <c r="D101" s="63"/>
      <c r="E101" s="62"/>
      <c r="F101" s="62"/>
      <c r="G101" s="62"/>
      <c r="H101" s="62"/>
    </row>
    <row r="102" spans="1:9" ht="15.75" thickBot="1" x14ac:dyDescent="0.3">
      <c r="A102" s="62"/>
      <c r="B102" s="62"/>
      <c r="C102" s="62"/>
      <c r="D102" s="63"/>
      <c r="E102" s="62"/>
      <c r="F102" s="62"/>
      <c r="G102" s="62"/>
      <c r="H102" s="62"/>
    </row>
    <row r="103" spans="1:9" ht="16.5" thickBot="1" x14ac:dyDescent="0.3">
      <c r="A103" s="227" t="s">
        <v>96</v>
      </c>
      <c r="B103" s="228"/>
      <c r="C103" s="228"/>
      <c r="D103" s="228"/>
      <c r="E103" s="228"/>
      <c r="F103" s="64"/>
      <c r="G103" s="64"/>
      <c r="H103" s="64"/>
      <c r="I103" s="65"/>
    </row>
    <row r="104" spans="1:9" ht="21.75" customHeight="1" x14ac:dyDescent="0.25">
      <c r="A104" s="66"/>
      <c r="B104" s="189" t="s">
        <v>67</v>
      </c>
      <c r="C104" s="190"/>
      <c r="D104" s="191"/>
      <c r="E104" s="191"/>
      <c r="F104" s="192"/>
      <c r="G104" s="67">
        <f>(B97)/1000</f>
        <v>181.88479702650289</v>
      </c>
      <c r="H104" s="68"/>
      <c r="I104" s="69"/>
    </row>
    <row r="105" spans="1:9" x14ac:dyDescent="0.25">
      <c r="A105" s="70"/>
      <c r="B105" s="193" t="s">
        <v>68</v>
      </c>
      <c r="C105" s="194"/>
      <c r="D105" s="195"/>
      <c r="E105" s="195"/>
      <c r="F105" s="196"/>
      <c r="G105" s="71">
        <v>0.81</v>
      </c>
      <c r="H105" s="72"/>
      <c r="I105" s="73"/>
    </row>
    <row r="106" spans="1:9" ht="28.5" customHeight="1" x14ac:dyDescent="0.25">
      <c r="A106" s="70"/>
      <c r="B106" s="225" t="s">
        <v>69</v>
      </c>
      <c r="C106" s="226"/>
      <c r="D106" s="195"/>
      <c r="E106" s="195"/>
      <c r="F106" s="196"/>
      <c r="G106" s="74">
        <v>62407.66</v>
      </c>
      <c r="H106" s="72"/>
      <c r="I106" s="73"/>
    </row>
    <row r="107" spans="1:9" ht="21" customHeight="1" x14ac:dyDescent="0.25">
      <c r="A107" s="70"/>
      <c r="B107" s="193" t="s">
        <v>70</v>
      </c>
      <c r="C107" s="194"/>
      <c r="D107" s="195"/>
      <c r="E107" s="195"/>
      <c r="F107" s="196"/>
      <c r="G107" s="75">
        <v>4100</v>
      </c>
      <c r="H107" s="72"/>
      <c r="I107" s="73"/>
    </row>
    <row r="108" spans="1:9" ht="20.25" customHeight="1" x14ac:dyDescent="0.25">
      <c r="A108" s="70"/>
      <c r="B108" s="193" t="s">
        <v>71</v>
      </c>
      <c r="C108" s="194"/>
      <c r="D108" s="195"/>
      <c r="E108" s="195"/>
      <c r="F108" s="196"/>
      <c r="G108" s="76">
        <f>G104*G107</f>
        <v>745727.66780866182</v>
      </c>
      <c r="H108" s="72"/>
      <c r="I108" s="73"/>
    </row>
    <row r="109" spans="1:9" ht="18.75" customHeight="1" x14ac:dyDescent="0.25">
      <c r="A109" s="70"/>
      <c r="B109" s="193" t="s">
        <v>72</v>
      </c>
      <c r="C109" s="194"/>
      <c r="D109" s="195"/>
      <c r="E109" s="195"/>
      <c r="F109" s="196"/>
      <c r="G109" s="74">
        <f>G104*G105*G107</f>
        <v>604039.41092501616</v>
      </c>
      <c r="H109" s="72"/>
      <c r="I109" s="77"/>
    </row>
    <row r="110" spans="1:9" ht="21" customHeight="1" thickBot="1" x14ac:dyDescent="0.3">
      <c r="A110" s="78"/>
      <c r="B110" s="185" t="s">
        <v>73</v>
      </c>
      <c r="C110" s="186"/>
      <c r="D110" s="187"/>
      <c r="E110" s="187"/>
      <c r="F110" s="188"/>
      <c r="G110" s="79">
        <f>G106+G109</f>
        <v>666447.07092501619</v>
      </c>
      <c r="H110" s="80"/>
      <c r="I110" s="81"/>
    </row>
    <row r="111" spans="1:9" x14ac:dyDescent="0.25">
      <c r="A111" s="82"/>
      <c r="B111" s="83"/>
      <c r="C111" s="82"/>
      <c r="D111" s="84"/>
      <c r="E111" s="85"/>
      <c r="F111" s="82"/>
      <c r="G111" s="82"/>
      <c r="H111" s="82"/>
    </row>
    <row r="112" spans="1:9" x14ac:dyDescent="0.25">
      <c r="A112" s="82"/>
      <c r="B112" s="83"/>
      <c r="C112" s="82"/>
      <c r="D112" s="84"/>
      <c r="E112" s="85"/>
      <c r="F112" s="82"/>
      <c r="G112" s="82"/>
      <c r="H112" s="82"/>
    </row>
    <row r="113" spans="1:9" x14ac:dyDescent="0.25">
      <c r="A113" s="82"/>
      <c r="B113" s="229" t="s">
        <v>9</v>
      </c>
      <c r="C113" s="229"/>
      <c r="D113" s="229"/>
      <c r="E113" s="229"/>
      <c r="F113" s="229"/>
      <c r="G113" s="229"/>
      <c r="H113" s="82"/>
    </row>
    <row r="114" spans="1:9" x14ac:dyDescent="0.25">
      <c r="A114" s="82"/>
      <c r="B114" s="86"/>
      <c r="C114" s="86"/>
      <c r="D114" s="86"/>
      <c r="E114" s="86"/>
      <c r="F114" s="86"/>
      <c r="G114" s="86"/>
      <c r="H114" s="82"/>
    </row>
    <row r="115" spans="1:9" x14ac:dyDescent="0.25">
      <c r="A115" s="82"/>
      <c r="B115" s="133"/>
      <c r="C115" s="133"/>
      <c r="D115" s="133"/>
      <c r="E115" s="133"/>
      <c r="F115" s="133"/>
      <c r="G115" s="133"/>
      <c r="H115" s="82"/>
    </row>
    <row r="116" spans="1:9" x14ac:dyDescent="0.25">
      <c r="A116" s="82"/>
      <c r="B116" s="234" t="s">
        <v>98</v>
      </c>
      <c r="C116" s="234"/>
      <c r="D116" s="234"/>
      <c r="E116" s="234"/>
      <c r="F116" s="234"/>
      <c r="G116" s="234"/>
      <c r="H116" s="82"/>
    </row>
    <row r="117" spans="1:9" x14ac:dyDescent="0.25">
      <c r="A117" s="82"/>
      <c r="B117" s="86"/>
      <c r="C117" s="86"/>
      <c r="D117" s="86"/>
      <c r="E117" s="86"/>
      <c r="F117" s="86"/>
      <c r="G117" s="86"/>
      <c r="H117" s="82"/>
    </row>
    <row r="118" spans="1:9" x14ac:dyDescent="0.25">
      <c r="A118" s="82"/>
      <c r="B118" s="86"/>
      <c r="C118" s="86"/>
      <c r="D118" s="86"/>
      <c r="E118" s="86"/>
      <c r="F118" s="86"/>
      <c r="G118" s="86"/>
      <c r="H118" s="82"/>
    </row>
    <row r="119" spans="1:9" x14ac:dyDescent="0.25">
      <c r="A119" s="82"/>
      <c r="B119" s="86"/>
      <c r="C119" s="86"/>
      <c r="D119" s="86"/>
      <c r="E119" s="86"/>
      <c r="F119" s="86"/>
      <c r="G119" s="86"/>
      <c r="H119" s="82"/>
    </row>
    <row r="120" spans="1:9" x14ac:dyDescent="0.25">
      <c r="A120" s="82"/>
      <c r="B120" s="86"/>
      <c r="C120" s="86"/>
      <c r="D120" s="86"/>
      <c r="E120" s="86"/>
      <c r="F120" s="86"/>
      <c r="G120" s="86"/>
      <c r="H120" s="82"/>
    </row>
    <row r="121" spans="1:9" ht="27.75" customHeight="1" x14ac:dyDescent="0.25">
      <c r="A121" s="82"/>
      <c r="B121" s="86"/>
      <c r="C121" s="86"/>
      <c r="D121" s="86"/>
      <c r="E121" s="86"/>
      <c r="F121" s="86"/>
      <c r="G121" s="86"/>
      <c r="H121" s="82"/>
    </row>
    <row r="122" spans="1:9" x14ac:dyDescent="0.25">
      <c r="A122" s="82"/>
      <c r="B122" s="86"/>
      <c r="C122" s="86"/>
      <c r="D122" s="86"/>
      <c r="E122" s="86"/>
      <c r="F122" s="86"/>
      <c r="G122" s="86"/>
      <c r="H122" s="82"/>
    </row>
    <row r="123" spans="1:9" x14ac:dyDescent="0.25">
      <c r="A123" s="82"/>
      <c r="B123" s="86"/>
      <c r="C123" s="86"/>
      <c r="D123" s="86"/>
      <c r="E123" s="86"/>
      <c r="F123" s="86"/>
      <c r="G123" s="86"/>
      <c r="H123" s="82"/>
    </row>
    <row r="124" spans="1:9" x14ac:dyDescent="0.25">
      <c r="A124" s="82"/>
      <c r="B124" s="133"/>
      <c r="C124" s="133"/>
      <c r="D124" s="133"/>
      <c r="E124" s="133"/>
      <c r="F124" s="133"/>
      <c r="G124" s="133"/>
      <c r="H124" s="82"/>
    </row>
    <row r="125" spans="1:9" ht="15.75" thickBot="1" x14ac:dyDescent="0.3">
      <c r="A125" s="82"/>
      <c r="B125" s="133"/>
      <c r="C125" s="133"/>
      <c r="D125" s="133"/>
      <c r="E125" s="133"/>
      <c r="F125" s="133"/>
      <c r="G125" s="133"/>
      <c r="H125" s="82"/>
    </row>
    <row r="126" spans="1:9" ht="16.5" thickTop="1" thickBot="1" x14ac:dyDescent="0.3">
      <c r="A126" s="82"/>
      <c r="B126" s="231" t="s">
        <v>97</v>
      </c>
      <c r="C126" s="232"/>
      <c r="D126" s="232"/>
      <c r="E126" s="232"/>
      <c r="F126" s="232"/>
      <c r="G126" s="232"/>
      <c r="H126" s="233"/>
    </row>
    <row r="127" spans="1:9" ht="76.5" thickTop="1" thickBot="1" x14ac:dyDescent="0.3">
      <c r="A127" s="115"/>
      <c r="B127" s="121" t="s">
        <v>83</v>
      </c>
      <c r="C127" s="121" t="s">
        <v>84</v>
      </c>
      <c r="D127" s="121" t="s">
        <v>85</v>
      </c>
      <c r="E127" s="121" t="s">
        <v>86</v>
      </c>
      <c r="F127" s="122" t="s">
        <v>87</v>
      </c>
      <c r="G127" s="121" t="s">
        <v>88</v>
      </c>
      <c r="H127" s="121" t="s">
        <v>89</v>
      </c>
      <c r="I127" s="88"/>
    </row>
    <row r="128" spans="1:9" ht="15.75" thickTop="1" x14ac:dyDescent="0.25">
      <c r="A128" s="115"/>
      <c r="B128" s="180" t="s">
        <v>1</v>
      </c>
      <c r="C128" s="123">
        <v>1.7</v>
      </c>
      <c r="D128" s="123">
        <v>146</v>
      </c>
      <c r="E128" s="168"/>
      <c r="F128" s="124">
        <f>D128*E128</f>
        <v>0</v>
      </c>
      <c r="G128" s="182">
        <f>SUM(F128:F131)/1000</f>
        <v>0</v>
      </c>
      <c r="H128" s="296">
        <f>SUM(G128:G142)</f>
        <v>7.8473999999999995</v>
      </c>
    </row>
    <row r="129" spans="1:9" x14ac:dyDescent="0.25">
      <c r="A129" s="115"/>
      <c r="B129" s="184"/>
      <c r="C129" s="125">
        <v>1.8</v>
      </c>
      <c r="D129" s="125">
        <v>40</v>
      </c>
      <c r="E129" s="168"/>
      <c r="F129" s="126">
        <f t="shared" ref="F129:F141" si="4">D129*E129</f>
        <v>0</v>
      </c>
      <c r="G129" s="238"/>
      <c r="H129" s="296"/>
    </row>
    <row r="130" spans="1:9" x14ac:dyDescent="0.25">
      <c r="A130" s="115"/>
      <c r="B130" s="184"/>
      <c r="C130" s="125">
        <v>1.9</v>
      </c>
      <c r="D130" s="125">
        <v>85</v>
      </c>
      <c r="E130" s="168"/>
      <c r="F130" s="126">
        <f t="shared" si="4"/>
        <v>0</v>
      </c>
      <c r="G130" s="238"/>
      <c r="H130" s="296"/>
    </row>
    <row r="131" spans="1:9" ht="15.75" thickBot="1" x14ac:dyDescent="0.3">
      <c r="A131" s="115"/>
      <c r="B131" s="181"/>
      <c r="C131" s="127">
        <v>1.1000000000000001</v>
      </c>
      <c r="D131" s="128">
        <v>53</v>
      </c>
      <c r="E131" s="169"/>
      <c r="F131" s="129">
        <f t="shared" si="4"/>
        <v>0</v>
      </c>
      <c r="G131" s="183"/>
      <c r="H131" s="296"/>
    </row>
    <row r="132" spans="1:9" ht="15.75" thickTop="1" x14ac:dyDescent="0.25">
      <c r="A132" s="115"/>
      <c r="B132" s="180" t="s">
        <v>2</v>
      </c>
      <c r="C132" s="123">
        <v>1.2</v>
      </c>
      <c r="D132" s="123">
        <v>6</v>
      </c>
      <c r="E132" s="170"/>
      <c r="F132" s="124">
        <f t="shared" si="4"/>
        <v>0</v>
      </c>
      <c r="G132" s="182">
        <f>SUM(F132:F136)/1000</f>
        <v>0</v>
      </c>
      <c r="H132" s="296"/>
    </row>
    <row r="133" spans="1:9" x14ac:dyDescent="0.25">
      <c r="A133" s="115"/>
      <c r="B133" s="184"/>
      <c r="C133" s="125">
        <v>1.3</v>
      </c>
      <c r="D133" s="125">
        <v>9</v>
      </c>
      <c r="E133" s="168"/>
      <c r="F133" s="126">
        <f t="shared" si="4"/>
        <v>0</v>
      </c>
      <c r="G133" s="238"/>
      <c r="H133" s="296"/>
    </row>
    <row r="134" spans="1:9" x14ac:dyDescent="0.25">
      <c r="A134" s="115"/>
      <c r="B134" s="184"/>
      <c r="C134" s="125">
        <v>1.4</v>
      </c>
      <c r="D134" s="125">
        <v>10</v>
      </c>
      <c r="E134" s="168"/>
      <c r="F134" s="126">
        <f t="shared" si="4"/>
        <v>0</v>
      </c>
      <c r="G134" s="238"/>
      <c r="H134" s="296"/>
    </row>
    <row r="135" spans="1:9" x14ac:dyDescent="0.25">
      <c r="A135" s="115"/>
      <c r="B135" s="184"/>
      <c r="C135" s="125">
        <v>1.6</v>
      </c>
      <c r="D135" s="125">
        <v>372</v>
      </c>
      <c r="E135" s="168"/>
      <c r="F135" s="126">
        <f t="shared" si="4"/>
        <v>0</v>
      </c>
      <c r="G135" s="238"/>
      <c r="H135" s="296"/>
    </row>
    <row r="136" spans="1:9" ht="15.75" thickBot="1" x14ac:dyDescent="0.3">
      <c r="A136" s="115"/>
      <c r="B136" s="181"/>
      <c r="C136" s="128">
        <v>1.7</v>
      </c>
      <c r="D136" s="128">
        <v>24</v>
      </c>
      <c r="E136" s="169"/>
      <c r="F136" s="129">
        <f t="shared" si="4"/>
        <v>0</v>
      </c>
      <c r="G136" s="183"/>
      <c r="H136" s="296"/>
    </row>
    <row r="137" spans="1:9" ht="15" customHeight="1" thickTop="1" x14ac:dyDescent="0.25">
      <c r="A137" s="115"/>
      <c r="B137" s="180" t="s">
        <v>21</v>
      </c>
      <c r="C137" s="123">
        <v>1.1000000000000001</v>
      </c>
      <c r="D137" s="123">
        <v>55</v>
      </c>
      <c r="E137" s="170"/>
      <c r="F137" s="124">
        <f t="shared" si="4"/>
        <v>0</v>
      </c>
      <c r="G137" s="182">
        <f>SUM(F137:F138)/1000</f>
        <v>0</v>
      </c>
      <c r="H137" s="296"/>
    </row>
    <row r="138" spans="1:9" ht="15" customHeight="1" thickBot="1" x14ac:dyDescent="0.3">
      <c r="A138" s="115"/>
      <c r="B138" s="181"/>
      <c r="C138" s="128">
        <v>1.2</v>
      </c>
      <c r="D138" s="128">
        <v>10</v>
      </c>
      <c r="E138" s="169"/>
      <c r="F138" s="129">
        <f t="shared" si="4"/>
        <v>0</v>
      </c>
      <c r="G138" s="183"/>
      <c r="H138" s="296"/>
    </row>
    <row r="139" spans="1:9" ht="15" customHeight="1" thickTop="1" x14ac:dyDescent="0.25">
      <c r="A139" s="115"/>
      <c r="B139" s="180" t="s">
        <v>90</v>
      </c>
      <c r="C139" s="123">
        <v>1.1000000000000001</v>
      </c>
      <c r="D139" s="123">
        <v>89</v>
      </c>
      <c r="E139" s="170"/>
      <c r="F139" s="124">
        <f t="shared" si="4"/>
        <v>0</v>
      </c>
      <c r="G139" s="182">
        <f>SUM(F139:F141)/1000</f>
        <v>0</v>
      </c>
      <c r="H139" s="296"/>
    </row>
    <row r="140" spans="1:9" ht="33" customHeight="1" x14ac:dyDescent="0.25">
      <c r="A140" s="115"/>
      <c r="B140" s="184"/>
      <c r="C140" s="125">
        <v>1.3</v>
      </c>
      <c r="D140" s="125">
        <v>700</v>
      </c>
      <c r="E140" s="168"/>
      <c r="F140" s="126">
        <f t="shared" si="4"/>
        <v>0</v>
      </c>
      <c r="G140" s="238"/>
      <c r="H140" s="296"/>
    </row>
    <row r="141" spans="1:9" ht="15.75" thickBot="1" x14ac:dyDescent="0.3">
      <c r="A141" s="115"/>
      <c r="B141" s="181"/>
      <c r="C141" s="128">
        <v>1.5</v>
      </c>
      <c r="D141" s="128">
        <v>15</v>
      </c>
      <c r="E141" s="169"/>
      <c r="F141" s="129">
        <f t="shared" si="4"/>
        <v>0</v>
      </c>
      <c r="G141" s="183"/>
      <c r="H141" s="296"/>
    </row>
    <row r="142" spans="1:9" s="115" customFormat="1" ht="41.25" customHeight="1" thickTop="1" thickBot="1" x14ac:dyDescent="0.3">
      <c r="B142" s="174" t="s">
        <v>91</v>
      </c>
      <c r="C142" s="130" t="s">
        <v>92</v>
      </c>
      <c r="D142" s="130">
        <v>117</v>
      </c>
      <c r="E142" s="131">
        <v>7847.4</v>
      </c>
      <c r="F142" s="132">
        <f>E142</f>
        <v>7847.4</v>
      </c>
      <c r="G142" s="132">
        <f>F142/1000</f>
        <v>7.8473999999999995</v>
      </c>
      <c r="H142" s="297"/>
      <c r="I142" s="114"/>
    </row>
    <row r="143" spans="1:9" ht="47.25" customHeight="1" thickTop="1" thickBot="1" x14ac:dyDescent="0.3">
      <c r="A143" s="87"/>
      <c r="B143" s="88"/>
      <c r="C143" s="89"/>
      <c r="D143" s="89"/>
      <c r="E143" s="90"/>
      <c r="F143" s="90"/>
      <c r="G143" s="91"/>
      <c r="H143" s="90"/>
    </row>
    <row r="144" spans="1:9" ht="47.25" customHeight="1" thickBot="1" x14ac:dyDescent="0.3">
      <c r="A144" s="87"/>
      <c r="B144" s="235" t="s">
        <v>99</v>
      </c>
      <c r="C144" s="236"/>
      <c r="D144" s="236"/>
      <c r="E144" s="236"/>
      <c r="F144" s="236"/>
      <c r="G144" s="237"/>
      <c r="H144" s="90"/>
    </row>
    <row r="145" spans="1:11" ht="65.25" customHeight="1" thickBot="1" x14ac:dyDescent="0.3">
      <c r="A145" s="82"/>
      <c r="B145" s="92" t="s">
        <v>0</v>
      </c>
      <c r="C145" s="93" t="s">
        <v>53</v>
      </c>
      <c r="D145" s="93" t="s">
        <v>5</v>
      </c>
      <c r="E145" s="93" t="s">
        <v>3</v>
      </c>
      <c r="F145" s="93" t="s">
        <v>74</v>
      </c>
      <c r="G145" s="93" t="s">
        <v>10</v>
      </c>
      <c r="H145" s="82"/>
    </row>
    <row r="146" spans="1:11" ht="50.25" customHeight="1" thickBot="1" x14ac:dyDescent="0.3">
      <c r="A146" s="82"/>
      <c r="B146" s="94" t="s">
        <v>1</v>
      </c>
      <c r="C146" s="161">
        <f>G128</f>
        <v>0</v>
      </c>
      <c r="D146" s="95">
        <v>3080</v>
      </c>
      <c r="E146" s="96">
        <v>4100</v>
      </c>
      <c r="F146" s="97">
        <f>D146/E146</f>
        <v>0.75121951219512195</v>
      </c>
      <c r="G146" s="98">
        <f>C146*F146</f>
        <v>0</v>
      </c>
      <c r="H146" s="82"/>
    </row>
    <row r="147" spans="1:11" ht="15.75" thickBot="1" x14ac:dyDescent="0.3">
      <c r="A147" s="82"/>
      <c r="B147" s="94" t="s">
        <v>2</v>
      </c>
      <c r="C147" s="161">
        <f>G132</f>
        <v>0</v>
      </c>
      <c r="D147" s="99">
        <v>2830</v>
      </c>
      <c r="E147" s="96">
        <v>4100</v>
      </c>
      <c r="F147" s="97">
        <f t="shared" ref="F147:F148" si="5">D147/E147</f>
        <v>0.69024390243902434</v>
      </c>
      <c r="G147" s="98">
        <f t="shared" ref="G147:G150" si="6">C147*F147</f>
        <v>0</v>
      </c>
      <c r="H147" s="82"/>
    </row>
    <row r="148" spans="1:11" ht="15.75" thickBot="1" x14ac:dyDescent="0.3">
      <c r="A148" s="82"/>
      <c r="B148" s="94" t="s">
        <v>21</v>
      </c>
      <c r="C148" s="161">
        <f>G137</f>
        <v>0</v>
      </c>
      <c r="D148" s="95">
        <v>2460</v>
      </c>
      <c r="E148" s="96">
        <v>4100</v>
      </c>
      <c r="F148" s="97">
        <f t="shared" si="5"/>
        <v>0.6</v>
      </c>
      <c r="G148" s="98">
        <f t="shared" si="6"/>
        <v>0</v>
      </c>
      <c r="H148" s="82"/>
      <c r="K148" s="111"/>
    </row>
    <row r="149" spans="1:11" ht="15.75" thickBot="1" x14ac:dyDescent="0.3">
      <c r="A149" s="82"/>
      <c r="B149" s="155" t="s">
        <v>7</v>
      </c>
      <c r="C149" s="160">
        <f>G139</f>
        <v>0</v>
      </c>
      <c r="D149" s="156">
        <v>2460</v>
      </c>
      <c r="E149" s="157">
        <v>4100</v>
      </c>
      <c r="F149" s="158">
        <f>D149/E149</f>
        <v>0.6</v>
      </c>
      <c r="G149" s="159">
        <f t="shared" si="6"/>
        <v>0</v>
      </c>
      <c r="H149" s="82"/>
    </row>
    <row r="150" spans="1:11" ht="15.75" thickBot="1" x14ac:dyDescent="0.3">
      <c r="A150" s="82"/>
      <c r="B150" s="155" t="s">
        <v>93</v>
      </c>
      <c r="C150" s="160">
        <f>G142</f>
        <v>7.8473999999999995</v>
      </c>
      <c r="D150" s="156">
        <v>2460</v>
      </c>
      <c r="E150" s="157">
        <v>4100</v>
      </c>
      <c r="F150" s="158">
        <f>D150/E150</f>
        <v>0.6</v>
      </c>
      <c r="G150" s="159">
        <f t="shared" si="6"/>
        <v>4.7084399999999995</v>
      </c>
      <c r="H150" s="82"/>
    </row>
    <row r="151" spans="1:11" ht="15.75" thickBot="1" x14ac:dyDescent="0.3">
      <c r="A151" s="82"/>
      <c r="B151" s="149"/>
      <c r="C151" s="150"/>
      <c r="D151" s="151"/>
      <c r="E151" s="152"/>
      <c r="F151" s="153"/>
      <c r="G151" s="154"/>
      <c r="H151" s="82"/>
    </row>
    <row r="152" spans="1:11" ht="15.75" thickBot="1" x14ac:dyDescent="0.3">
      <c r="A152" s="82"/>
      <c r="B152" s="134" t="s">
        <v>4</v>
      </c>
      <c r="C152" s="135">
        <f>SUM(C146:C150)</f>
        <v>7.8473999999999995</v>
      </c>
      <c r="D152" s="136"/>
      <c r="E152" s="137"/>
      <c r="F152" s="137"/>
      <c r="G152" s="138">
        <f>SUM(G146:G150)</f>
        <v>4.7084399999999995</v>
      </c>
      <c r="H152" s="82"/>
    </row>
    <row r="153" spans="1:11" ht="45.75" thickBot="1" x14ac:dyDescent="0.3">
      <c r="A153" s="120"/>
      <c r="B153" s="100"/>
      <c r="C153" s="101" t="s">
        <v>54</v>
      </c>
      <c r="D153" s="102"/>
      <c r="E153" s="103"/>
      <c r="F153" s="103"/>
      <c r="G153" s="104"/>
      <c r="H153" s="82"/>
    </row>
    <row r="154" spans="1:11" ht="15.75" thickBot="1" x14ac:dyDescent="0.3">
      <c r="A154" s="120"/>
      <c r="B154" s="105"/>
      <c r="C154" s="164">
        <v>66.36</v>
      </c>
      <c r="D154" s="106"/>
      <c r="E154" s="106"/>
      <c r="F154" s="107"/>
      <c r="G154" s="108"/>
      <c r="H154" s="82"/>
    </row>
    <row r="155" spans="1:11" x14ac:dyDescent="0.25">
      <c r="A155" s="82"/>
      <c r="B155" s="230" t="s">
        <v>101</v>
      </c>
      <c r="C155" s="230"/>
      <c r="D155" s="230"/>
      <c r="E155" s="230"/>
      <c r="F155" s="230"/>
      <c r="G155" s="230"/>
      <c r="H155" s="82"/>
    </row>
    <row r="156" spans="1:11" ht="15" customHeight="1" x14ac:dyDescent="0.25">
      <c r="A156" s="82"/>
      <c r="B156" s="162" t="s">
        <v>6</v>
      </c>
      <c r="C156" s="162"/>
      <c r="D156" s="162"/>
      <c r="E156" s="162"/>
      <c r="F156" s="162"/>
      <c r="G156" s="162"/>
      <c r="H156" s="82"/>
    </row>
    <row r="157" spans="1:11" ht="14.25" customHeight="1" x14ac:dyDescent="0.25">
      <c r="A157" s="82"/>
      <c r="B157" s="162" t="s">
        <v>112</v>
      </c>
      <c r="C157" s="162"/>
      <c r="D157" s="162"/>
      <c r="E157" s="162"/>
      <c r="F157" s="162"/>
      <c r="G157" s="162"/>
      <c r="H157" s="82"/>
    </row>
    <row r="158" spans="1:11" ht="36.75" customHeight="1" x14ac:dyDescent="0.25">
      <c r="A158" s="82"/>
      <c r="B158" s="177" t="s">
        <v>95</v>
      </c>
      <c r="C158" s="178"/>
      <c r="D158" s="178"/>
      <c r="E158" s="178"/>
      <c r="F158" s="178"/>
      <c r="G158" s="178"/>
      <c r="H158" s="62"/>
    </row>
    <row r="159" spans="1:11" ht="15.75" customHeight="1" thickBot="1" x14ac:dyDescent="0.3">
      <c r="A159" s="82"/>
      <c r="B159" s="163" t="s">
        <v>102</v>
      </c>
      <c r="C159" s="163"/>
      <c r="D159" s="163"/>
      <c r="E159" s="163"/>
      <c r="F159" s="163"/>
      <c r="G159" s="163"/>
      <c r="H159" s="62"/>
    </row>
    <row r="160" spans="1:11" ht="15.75" customHeight="1" thickBot="1" x14ac:dyDescent="0.3">
      <c r="A160" s="82"/>
      <c r="B160" s="163"/>
      <c r="C160" s="163"/>
      <c r="D160" s="163"/>
      <c r="E160" s="163"/>
      <c r="F160" s="163"/>
      <c r="G160" s="163"/>
      <c r="H160" s="62"/>
    </row>
    <row r="161" spans="1:8" ht="15.75" thickBot="1" x14ac:dyDescent="0.3">
      <c r="A161" s="112"/>
      <c r="B161" s="249" t="s">
        <v>100</v>
      </c>
      <c r="C161" s="250"/>
      <c r="D161" s="116"/>
      <c r="E161" s="117"/>
      <c r="F161" s="118"/>
      <c r="G161" s="119"/>
      <c r="H161" s="113"/>
    </row>
    <row r="162" spans="1:8" ht="41.25" customHeight="1" x14ac:dyDescent="0.25">
      <c r="A162" s="82"/>
      <c r="B162" s="239" t="s">
        <v>75</v>
      </c>
      <c r="C162" s="240"/>
      <c r="D162" s="166">
        <f>ROUND((C146*D146+C147*D147+C148*D148+C149*D149+C150*D150)/SUM(C146:C150),0)</f>
        <v>2460</v>
      </c>
      <c r="E162" s="241" t="s">
        <v>12</v>
      </c>
      <c r="F162" s="242"/>
      <c r="G162" s="243"/>
      <c r="H162" s="62"/>
    </row>
    <row r="163" spans="1:8" ht="51" customHeight="1" x14ac:dyDescent="0.25">
      <c r="A163" s="62"/>
      <c r="B163" s="244" t="s">
        <v>76</v>
      </c>
      <c r="C163" s="245"/>
      <c r="D163" s="167">
        <f>G152*1.04</f>
        <v>4.8967776000000001</v>
      </c>
      <c r="E163" s="246" t="s">
        <v>13</v>
      </c>
      <c r="F163" s="247"/>
      <c r="G163" s="248"/>
      <c r="H163" s="62"/>
    </row>
    <row r="164" spans="1:8" ht="37.5" customHeight="1" thickBot="1" x14ac:dyDescent="0.3">
      <c r="A164" s="62"/>
      <c r="B164" s="283" t="s">
        <v>77</v>
      </c>
      <c r="C164" s="284"/>
      <c r="D164" s="165">
        <f>C152*1.04</f>
        <v>8.1612960000000001</v>
      </c>
      <c r="E164" s="222" t="s">
        <v>11</v>
      </c>
      <c r="F164" s="223"/>
      <c r="G164" s="224"/>
      <c r="H164" s="62"/>
    </row>
    <row r="165" spans="1:8" ht="36.75" customHeight="1" thickBot="1" x14ac:dyDescent="0.3">
      <c r="A165" s="62"/>
      <c r="B165" s="283"/>
      <c r="C165" s="284"/>
      <c r="D165" s="165"/>
      <c r="E165" s="222"/>
      <c r="F165" s="223"/>
      <c r="G165" s="224"/>
      <c r="H165" s="11"/>
    </row>
    <row r="166" spans="1:8" x14ac:dyDescent="0.25">
      <c r="A166" s="62"/>
      <c r="B166" s="109"/>
      <c r="C166" s="109"/>
      <c r="D166" s="109"/>
      <c r="E166" s="62"/>
      <c r="F166" s="62"/>
      <c r="G166" s="62"/>
      <c r="H166" s="11"/>
    </row>
    <row r="167" spans="1:8" x14ac:dyDescent="0.25">
      <c r="A167" s="11"/>
      <c r="B167" s="11"/>
      <c r="C167" s="11"/>
      <c r="D167" s="11"/>
      <c r="E167" s="11"/>
      <c r="F167" s="11"/>
      <c r="G167" s="11"/>
      <c r="H167" s="11"/>
    </row>
  </sheetData>
  <sheetProtection formatCells="0" formatColumns="0" formatRows="0" insertColumns="0" insertRows="0" insertHyperlinks="0" deleteColumns="0" deleteRows="0" sort="0" autoFilter="0" pivotTables="0"/>
  <mergeCells count="95">
    <mergeCell ref="B165:C165"/>
    <mergeCell ref="E165:G165"/>
    <mergeCell ref="A65:B65"/>
    <mergeCell ref="A66:B66"/>
    <mergeCell ref="C65:I65"/>
    <mergeCell ref="B109:F109"/>
    <mergeCell ref="C66:I66"/>
    <mergeCell ref="A73:E73"/>
    <mergeCell ref="F96:I96"/>
    <mergeCell ref="B95:C95"/>
    <mergeCell ref="B164:C164"/>
    <mergeCell ref="B128:B131"/>
    <mergeCell ref="G128:G131"/>
    <mergeCell ref="H128:H142"/>
    <mergeCell ref="B132:B136"/>
    <mergeCell ref="G132:G136"/>
    <mergeCell ref="A64:B64"/>
    <mergeCell ref="A59:B59"/>
    <mergeCell ref="A60:B60"/>
    <mergeCell ref="A61:B61"/>
    <mergeCell ref="C59:I59"/>
    <mergeCell ref="C60:I60"/>
    <mergeCell ref="C61:I61"/>
    <mergeCell ref="C62:I62"/>
    <mergeCell ref="C63:I63"/>
    <mergeCell ref="C64:I64"/>
    <mergeCell ref="A62:B62"/>
    <mergeCell ref="A63:B63"/>
    <mergeCell ref="C43:I43"/>
    <mergeCell ref="A46:G46"/>
    <mergeCell ref="A57:G57"/>
    <mergeCell ref="A58:B58"/>
    <mergeCell ref="A43:B43"/>
    <mergeCell ref="A45:I45"/>
    <mergeCell ref="C58:I58"/>
    <mergeCell ref="A9:I9"/>
    <mergeCell ref="A14:I14"/>
    <mergeCell ref="C28:I28"/>
    <mergeCell ref="C29:I29"/>
    <mergeCell ref="C30:I30"/>
    <mergeCell ref="A11:I11"/>
    <mergeCell ref="A41:B41"/>
    <mergeCell ref="A42:B42"/>
    <mergeCell ref="C41:I41"/>
    <mergeCell ref="C42:I42"/>
    <mergeCell ref="A37:B37"/>
    <mergeCell ref="A38:B38"/>
    <mergeCell ref="A39:B39"/>
    <mergeCell ref="C37:I37"/>
    <mergeCell ref="C38:I38"/>
    <mergeCell ref="C39:I39"/>
    <mergeCell ref="C40:I40"/>
    <mergeCell ref="A40:B40"/>
    <mergeCell ref="E164:G164"/>
    <mergeCell ref="B108:F108"/>
    <mergeCell ref="B107:F107"/>
    <mergeCell ref="B106:F106"/>
    <mergeCell ref="A103:E103"/>
    <mergeCell ref="B113:G113"/>
    <mergeCell ref="B155:G155"/>
    <mergeCell ref="B126:H126"/>
    <mergeCell ref="B116:G116"/>
    <mergeCell ref="B144:G144"/>
    <mergeCell ref="G139:G141"/>
    <mergeCell ref="B162:C162"/>
    <mergeCell ref="E162:G162"/>
    <mergeCell ref="B163:C163"/>
    <mergeCell ref="E163:G163"/>
    <mergeCell ref="B161:C161"/>
    <mergeCell ref="A7:I7"/>
    <mergeCell ref="A2:I2"/>
    <mergeCell ref="A4:I4"/>
    <mergeCell ref="C72:G72"/>
    <mergeCell ref="A34:B34"/>
    <mergeCell ref="A35:B35"/>
    <mergeCell ref="A36:B36"/>
    <mergeCell ref="A30:B33"/>
    <mergeCell ref="A27:F27"/>
    <mergeCell ref="A28:B28"/>
    <mergeCell ref="A29:B29"/>
    <mergeCell ref="C31:I31"/>
    <mergeCell ref="C32:I32"/>
    <mergeCell ref="C33:I33"/>
    <mergeCell ref="C34:I35"/>
    <mergeCell ref="C36:I36"/>
    <mergeCell ref="B158:G158"/>
    <mergeCell ref="B96:E96"/>
    <mergeCell ref="B137:B138"/>
    <mergeCell ref="G137:G138"/>
    <mergeCell ref="B139:B141"/>
    <mergeCell ref="B110:F110"/>
    <mergeCell ref="B104:F104"/>
    <mergeCell ref="B105:F105"/>
    <mergeCell ref="B97:E97"/>
    <mergeCell ref="F97:I9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Naslovna</vt:lpstr>
      <vt:lpstr>Izračun ušteda </vt:lpstr>
      <vt:lpstr>Naslovna!Podrucje_ispisa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2019-11-13T12:00:26Z</dcterms:created>
  <dcterms:modified xsi:type="dcterms:W3CDTF">2021-02-09T12:04:40Z</dcterms:modified>
</cp:coreProperties>
</file>